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Asset_Info\DFES Engineering\2022\Working Folder\DFES LA Workbooks\Ready to Publish\"/>
    </mc:Choice>
  </mc:AlternateContent>
  <xr:revisionPtr revIDLastSave="0" documentId="13_ncr:1_{963E9364-707F-4878-9047-8AB07412AA4F}" xr6:coauthVersionLast="47" xr6:coauthVersionMax="47" xr10:uidLastSave="{00000000-0000-0000-0000-000000000000}"/>
  <bookViews>
    <workbookView xWindow="28680" yWindow="-120" windowWidth="29040" windowHeight="15840" tabRatio="842" xr2:uid="{00000000-000D-0000-FFFF-FFFF00000000}"/>
  </bookViews>
  <sheets>
    <sheet name="Your LA - Forecasts" sheetId="12" r:id="rId1"/>
    <sheet name="DFES Min Max Range by LA Charts" sheetId="11" r:id="rId2"/>
    <sheet name="Embedded Charts" sheetId="16" r:id="rId3"/>
    <sheet name="DECADE VIEW BY SCENARIO" sheetId="5" r:id="rId4"/>
    <sheet name="DECADE VIEW BY YEAR" sheetId="9" r:id="rId5"/>
    <sheet name="CT Annual LA Forecasts" sheetId="2" r:id="rId6"/>
    <sheet name="ST Annual LA Forecasts" sheetId="13" r:id="rId7"/>
    <sheet name="FS Annual LA Forecasts" sheetId="4" r:id="rId8"/>
    <sheet name="LTW Annual LA Forecasts" sheetId="3" r:id="rId9"/>
    <sheet name="PS Annual LA Forecasts" sheetId="1" r:id="rId10"/>
    <sheet name="LA MIN MAX Chart data" sheetId="10" r:id="rId11"/>
  </sheets>
  <definedNames>
    <definedName name="_xlnm._FilterDatabase" localSheetId="5" hidden="1">'CT Annual LA Forecasts'!$A$1:$AM$40</definedName>
    <definedName name="_xlnm._FilterDatabase" localSheetId="3" hidden="1">'DECADE VIEW BY SCENARIO'!$A$2:$X$41</definedName>
    <definedName name="_xlnm._FilterDatabase" localSheetId="4" hidden="1">'DECADE VIEW BY YEAR'!$A$2:$X$41</definedName>
    <definedName name="_xlnm._FilterDatabase" localSheetId="7" hidden="1">'FS Annual LA Forecasts'!$A$1:$AM$40</definedName>
    <definedName name="_xlnm._FilterDatabase" localSheetId="10" hidden="1">'LA MIN MAX Chart data'!$A$2:$P$41</definedName>
    <definedName name="_xlnm._FilterDatabase" localSheetId="8" hidden="1">'LTW Annual LA Forecasts'!$A$1:$AM$40</definedName>
    <definedName name="_xlnm._FilterDatabase" localSheetId="9" hidden="1">'PS Annual LA Forecasts'!$A$1:$AM$40</definedName>
    <definedName name="_xlnm._FilterDatabase" localSheetId="6" hidden="1">'ST Annual LA Forecasts'!$A$1:$AM$40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2" i="12" l="1"/>
  <c r="R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3" i="5"/>
  <c r="D4" i="9"/>
  <c r="E4" i="9"/>
  <c r="F4" i="9"/>
  <c r="D5" i="9"/>
  <c r="E5" i="9"/>
  <c r="F5" i="9"/>
  <c r="D6" i="9"/>
  <c r="E6" i="9"/>
  <c r="F6" i="9"/>
  <c r="D7" i="9"/>
  <c r="E7" i="9"/>
  <c r="F7" i="9"/>
  <c r="D8" i="9"/>
  <c r="E8" i="9"/>
  <c r="F8" i="9"/>
  <c r="D9" i="9"/>
  <c r="E9" i="9"/>
  <c r="F9" i="9"/>
  <c r="D10" i="9"/>
  <c r="E10" i="9"/>
  <c r="F10" i="9"/>
  <c r="D11" i="9"/>
  <c r="E11" i="9"/>
  <c r="F11" i="9"/>
  <c r="D12" i="9"/>
  <c r="E12" i="9"/>
  <c r="F12" i="9"/>
  <c r="D13" i="9"/>
  <c r="E13" i="9"/>
  <c r="F13" i="9"/>
  <c r="D14" i="9"/>
  <c r="E14" i="9"/>
  <c r="F14" i="9"/>
  <c r="D15" i="9"/>
  <c r="E15" i="9"/>
  <c r="F15" i="9"/>
  <c r="D16" i="9"/>
  <c r="E16" i="9"/>
  <c r="F16" i="9"/>
  <c r="D17" i="9"/>
  <c r="E17" i="9"/>
  <c r="F17" i="9"/>
  <c r="D18" i="9"/>
  <c r="E18" i="9"/>
  <c r="F18" i="9"/>
  <c r="D19" i="9"/>
  <c r="E19" i="9"/>
  <c r="F19" i="9"/>
  <c r="D20" i="9"/>
  <c r="E20" i="9"/>
  <c r="F20" i="9"/>
  <c r="D21" i="9"/>
  <c r="E21" i="9"/>
  <c r="F21" i="9"/>
  <c r="D22" i="9"/>
  <c r="E22" i="9"/>
  <c r="F22" i="9"/>
  <c r="D23" i="9"/>
  <c r="E23" i="9"/>
  <c r="F23" i="9"/>
  <c r="D24" i="9"/>
  <c r="E24" i="9"/>
  <c r="F24" i="9"/>
  <c r="D25" i="9"/>
  <c r="E25" i="9"/>
  <c r="F25" i="9"/>
  <c r="D26" i="9"/>
  <c r="E26" i="9"/>
  <c r="F26" i="9"/>
  <c r="D27" i="9"/>
  <c r="E27" i="9"/>
  <c r="F27" i="9"/>
  <c r="D28" i="9"/>
  <c r="E28" i="9"/>
  <c r="F28" i="9"/>
  <c r="D29" i="9"/>
  <c r="E29" i="9"/>
  <c r="F29" i="9"/>
  <c r="D30" i="9"/>
  <c r="E30" i="9"/>
  <c r="F30" i="9"/>
  <c r="D31" i="9"/>
  <c r="E31" i="9"/>
  <c r="F31" i="9"/>
  <c r="D32" i="9"/>
  <c r="E32" i="9"/>
  <c r="F32" i="9"/>
  <c r="D33" i="9"/>
  <c r="E33" i="9"/>
  <c r="F33" i="9"/>
  <c r="D34" i="9"/>
  <c r="E34" i="9"/>
  <c r="F34" i="9"/>
  <c r="D35" i="9"/>
  <c r="E35" i="9"/>
  <c r="F35" i="9"/>
  <c r="D36" i="9"/>
  <c r="E36" i="9"/>
  <c r="F36" i="9"/>
  <c r="D37" i="9"/>
  <c r="E37" i="9"/>
  <c r="F37" i="9"/>
  <c r="D38" i="9"/>
  <c r="E38" i="9"/>
  <c r="F38" i="9"/>
  <c r="D39" i="9"/>
  <c r="E39" i="9"/>
  <c r="F39" i="9"/>
  <c r="D40" i="9"/>
  <c r="E40" i="9"/>
  <c r="F40" i="9"/>
  <c r="D41" i="9"/>
  <c r="E41" i="9"/>
  <c r="F41" i="9"/>
  <c r="F3" i="9"/>
  <c r="E3" i="9"/>
  <c r="D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3" i="9"/>
  <c r="AK7" i="12" l="1"/>
  <c r="BF7" i="12" s="1"/>
  <c r="T37" i="12" s="1"/>
  <c r="T45" i="12" s="1"/>
  <c r="O41" i="9"/>
  <c r="O41" i="5"/>
  <c r="O40" i="9"/>
  <c r="O40" i="5"/>
  <c r="P39" i="5"/>
  <c r="J39" i="9"/>
  <c r="P38" i="5"/>
  <c r="O38" i="5"/>
  <c r="O37" i="9"/>
  <c r="O37" i="5"/>
  <c r="O36" i="9"/>
  <c r="J36" i="9"/>
  <c r="P35" i="5"/>
  <c r="O35" i="5"/>
  <c r="P34" i="5"/>
  <c r="J34" i="9"/>
  <c r="O33" i="9"/>
  <c r="O32" i="9"/>
  <c r="O32" i="5"/>
  <c r="P31" i="5"/>
  <c r="O31" i="5"/>
  <c r="P30" i="5"/>
  <c r="J30" i="9"/>
  <c r="O29" i="9"/>
  <c r="O29" i="5"/>
  <c r="O28" i="9"/>
  <c r="J28" i="9"/>
  <c r="P27" i="5"/>
  <c r="J27" i="9"/>
  <c r="P26" i="5"/>
  <c r="J26" i="9"/>
  <c r="O25" i="9"/>
  <c r="O25" i="5"/>
  <c r="O24" i="9"/>
  <c r="O24" i="5"/>
  <c r="P23" i="5"/>
  <c r="J23" i="9"/>
  <c r="P22" i="5"/>
  <c r="O22" i="5"/>
  <c r="O21" i="9"/>
  <c r="O21" i="5"/>
  <c r="O20" i="9"/>
  <c r="J20" i="9"/>
  <c r="P19" i="5"/>
  <c r="O19" i="5"/>
  <c r="P18" i="5"/>
  <c r="J18" i="9"/>
  <c r="O17" i="9"/>
  <c r="O16" i="9"/>
  <c r="O16" i="5"/>
  <c r="P15" i="5"/>
  <c r="O15" i="5"/>
  <c r="P14" i="5"/>
  <c r="J14" i="9"/>
  <c r="O13" i="9"/>
  <c r="O13" i="5"/>
  <c r="O12" i="9"/>
  <c r="J12" i="9"/>
  <c r="P11" i="5"/>
  <c r="J11" i="9"/>
  <c r="P10" i="5"/>
  <c r="J10" i="9"/>
  <c r="O9" i="9"/>
  <c r="O9" i="5"/>
  <c r="O8" i="9"/>
  <c r="O8" i="5"/>
  <c r="P7" i="5"/>
  <c r="J7" i="9"/>
  <c r="P6" i="5"/>
  <c r="O6" i="5"/>
  <c r="O5" i="9"/>
  <c r="J5" i="9"/>
  <c r="O4" i="9"/>
  <c r="J4" i="9"/>
  <c r="O3" i="9"/>
  <c r="O3" i="5"/>
  <c r="J8" i="9"/>
  <c r="J9" i="9"/>
  <c r="J16" i="9"/>
  <c r="J17" i="9"/>
  <c r="J24" i="9"/>
  <c r="J25" i="9"/>
  <c r="J32" i="9"/>
  <c r="J33" i="9"/>
  <c r="J40" i="9"/>
  <c r="J41" i="9"/>
  <c r="O10" i="9"/>
  <c r="O11" i="9"/>
  <c r="O18" i="9"/>
  <c r="O19" i="9"/>
  <c r="O26" i="9"/>
  <c r="O27" i="9"/>
  <c r="O34" i="9"/>
  <c r="O35" i="9"/>
  <c r="T4" i="9"/>
  <c r="T5" i="9"/>
  <c r="T6" i="9"/>
  <c r="T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3" i="9"/>
  <c r="J3" i="9"/>
  <c r="Q41" i="5"/>
  <c r="Q40" i="5"/>
  <c r="Q39" i="5"/>
  <c r="O39" i="5"/>
  <c r="Q38" i="5"/>
  <c r="Q37" i="5"/>
  <c r="Q36" i="5"/>
  <c r="O36" i="5"/>
  <c r="Q35" i="5"/>
  <c r="Q34" i="5"/>
  <c r="Q33" i="5"/>
  <c r="O33" i="5"/>
  <c r="Q32" i="5"/>
  <c r="Q31" i="5"/>
  <c r="Q30" i="5"/>
  <c r="Q29" i="5"/>
  <c r="Q28" i="5"/>
  <c r="Q27" i="5"/>
  <c r="Q26" i="5"/>
  <c r="O26" i="5"/>
  <c r="Q25" i="5"/>
  <c r="Q24" i="5"/>
  <c r="Q23" i="5"/>
  <c r="O23" i="5"/>
  <c r="Q22" i="5"/>
  <c r="Q21" i="5"/>
  <c r="Q20" i="5"/>
  <c r="O20" i="5"/>
  <c r="Q19" i="5"/>
  <c r="Q18" i="5"/>
  <c r="Q17" i="5"/>
  <c r="O17" i="5"/>
  <c r="Q16" i="5"/>
  <c r="Q15" i="5"/>
  <c r="Q14" i="5"/>
  <c r="Q13" i="5"/>
  <c r="Q12" i="5"/>
  <c r="Q11" i="5"/>
  <c r="Q10" i="5"/>
  <c r="O10" i="5"/>
  <c r="Q9" i="5"/>
  <c r="Q8" i="5"/>
  <c r="Q7" i="5"/>
  <c r="O7" i="5"/>
  <c r="Q6" i="5"/>
  <c r="Q5" i="5"/>
  <c r="Q4" i="5"/>
  <c r="O4" i="5"/>
  <c r="Q3" i="5"/>
  <c r="AP7" i="12" l="1"/>
  <c r="D37" i="12" s="1"/>
  <c r="D45" i="12" s="1"/>
  <c r="AX7" i="12"/>
  <c r="L37" i="12" s="1"/>
  <c r="L45" i="12" s="1"/>
  <c r="O14" i="5"/>
  <c r="O30" i="5"/>
  <c r="J31" i="9"/>
  <c r="J15" i="9"/>
  <c r="O5" i="5"/>
  <c r="O27" i="5"/>
  <c r="J38" i="9"/>
  <c r="J6" i="9"/>
  <c r="O18" i="5"/>
  <c r="O34" i="5"/>
  <c r="J37" i="9"/>
  <c r="J29" i="9"/>
  <c r="J21" i="9"/>
  <c r="J13" i="9"/>
  <c r="O12" i="5"/>
  <c r="O28" i="5"/>
  <c r="O11" i="5"/>
  <c r="J22" i="9"/>
  <c r="J35" i="9"/>
  <c r="J19" i="9"/>
  <c r="BT7" i="12"/>
  <c r="AH37" i="12" s="1"/>
  <c r="AH45" i="12" s="1"/>
  <c r="BN7" i="12"/>
  <c r="AB37" i="12" s="1"/>
  <c r="AB45" i="12" s="1"/>
  <c r="O39" i="9"/>
  <c r="O31" i="9"/>
  <c r="O23" i="9"/>
  <c r="O15" i="9"/>
  <c r="O7" i="9"/>
  <c r="O38" i="9"/>
  <c r="O30" i="9"/>
  <c r="O22" i="9"/>
  <c r="O14" i="9"/>
  <c r="O6" i="9"/>
  <c r="AO7" i="12"/>
  <c r="C37" i="12" s="1"/>
  <c r="C45" i="12" s="1"/>
  <c r="AW7" i="12"/>
  <c r="K37" i="12" s="1"/>
  <c r="K45" i="12" s="1"/>
  <c r="BE7" i="12"/>
  <c r="S37" i="12" s="1"/>
  <c r="S45" i="12" s="1"/>
  <c r="BM7" i="12"/>
  <c r="AA37" i="12" s="1"/>
  <c r="AA45" i="12" s="1"/>
  <c r="AS7" i="12"/>
  <c r="G37" i="12" s="1"/>
  <c r="G45" i="12" s="1"/>
  <c r="BA7" i="12"/>
  <c r="O37" i="12" s="1"/>
  <c r="O45" i="12" s="1"/>
  <c r="BI7" i="12"/>
  <c r="W37" i="12" s="1"/>
  <c r="W45" i="12" s="1"/>
  <c r="BQ7" i="12"/>
  <c r="AE37" i="12" s="1"/>
  <c r="AE45" i="12" s="1"/>
  <c r="AT7" i="12"/>
  <c r="H37" i="12" s="1"/>
  <c r="H45" i="12" s="1"/>
  <c r="BB7" i="12"/>
  <c r="P37" i="12" s="1"/>
  <c r="P45" i="12" s="1"/>
  <c r="BJ7" i="12"/>
  <c r="X37" i="12" s="1"/>
  <c r="X45" i="12" s="1"/>
  <c r="BR7" i="12"/>
  <c r="AF37" i="12" s="1"/>
  <c r="AF45" i="12" s="1"/>
  <c r="AM7" i="12"/>
  <c r="AQ7" i="12"/>
  <c r="E37" i="12" s="1"/>
  <c r="E45" i="12" s="1"/>
  <c r="AU7" i="12"/>
  <c r="I37" i="12" s="1"/>
  <c r="I45" i="12" s="1"/>
  <c r="AY7" i="12"/>
  <c r="M37" i="12" s="1"/>
  <c r="M45" i="12" s="1"/>
  <c r="BC7" i="12"/>
  <c r="Q37" i="12" s="1"/>
  <c r="Q45" i="12" s="1"/>
  <c r="BG7" i="12"/>
  <c r="U37" i="12" s="1"/>
  <c r="U45" i="12" s="1"/>
  <c r="BK7" i="12"/>
  <c r="Y37" i="12" s="1"/>
  <c r="Y45" i="12" s="1"/>
  <c r="BO7" i="12"/>
  <c r="AC37" i="12" s="1"/>
  <c r="AC45" i="12" s="1"/>
  <c r="BS7" i="12"/>
  <c r="AG37" i="12" s="1"/>
  <c r="AG45" i="12" s="1"/>
  <c r="AN7" i="12"/>
  <c r="AR7" i="12"/>
  <c r="F37" i="12" s="1"/>
  <c r="F45" i="12" s="1"/>
  <c r="AV7" i="12"/>
  <c r="J37" i="12" s="1"/>
  <c r="J45" i="12" s="1"/>
  <c r="AZ7" i="12"/>
  <c r="N37" i="12" s="1"/>
  <c r="N45" i="12" s="1"/>
  <c r="BD7" i="12"/>
  <c r="R37" i="12" s="1"/>
  <c r="R45" i="12" s="1"/>
  <c r="BH7" i="12"/>
  <c r="V37" i="12" s="1"/>
  <c r="V45" i="12" s="1"/>
  <c r="BL7" i="12"/>
  <c r="Z37" i="12" s="1"/>
  <c r="Z45" i="12" s="1"/>
  <c r="BP7" i="12"/>
  <c r="AD37" i="12" s="1"/>
  <c r="AD45" i="12" s="1"/>
  <c r="P3" i="5"/>
  <c r="P4" i="5"/>
  <c r="P5" i="5"/>
  <c r="P8" i="5"/>
  <c r="P9" i="5"/>
  <c r="P12" i="5"/>
  <c r="P13" i="5"/>
  <c r="P16" i="5"/>
  <c r="P17" i="5"/>
  <c r="P20" i="5"/>
  <c r="P21" i="5"/>
  <c r="P24" i="5"/>
  <c r="P25" i="5"/>
  <c r="P28" i="5"/>
  <c r="P29" i="5"/>
  <c r="P32" i="5"/>
  <c r="P33" i="5"/>
  <c r="P36" i="5"/>
  <c r="P37" i="5"/>
  <c r="P40" i="5"/>
  <c r="P41" i="5"/>
  <c r="U41" i="9"/>
  <c r="U40" i="9"/>
  <c r="U39" i="9"/>
  <c r="U38" i="9"/>
  <c r="U37" i="9"/>
  <c r="U36" i="9"/>
  <c r="U35" i="9"/>
  <c r="U34" i="9"/>
  <c r="U33" i="9"/>
  <c r="U32" i="9"/>
  <c r="U31" i="9"/>
  <c r="U30" i="9"/>
  <c r="U29" i="9"/>
  <c r="U28" i="9"/>
  <c r="U27" i="9"/>
  <c r="U26" i="9"/>
  <c r="U25" i="9"/>
  <c r="U24" i="9"/>
  <c r="U23" i="9"/>
  <c r="U22" i="9"/>
  <c r="U21" i="9"/>
  <c r="U20" i="9"/>
  <c r="U19" i="9"/>
  <c r="U18" i="9"/>
  <c r="U17" i="9"/>
  <c r="U16" i="9"/>
  <c r="U15" i="9"/>
  <c r="U14" i="9"/>
  <c r="U13" i="9"/>
  <c r="U12" i="9"/>
  <c r="U11" i="9"/>
  <c r="U10" i="9"/>
  <c r="U9" i="9"/>
  <c r="U8" i="9"/>
  <c r="U7" i="9"/>
  <c r="U6" i="9"/>
  <c r="U5" i="9"/>
  <c r="U4" i="9"/>
  <c r="U3" i="9"/>
  <c r="N41" i="10" l="1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N3" i="10"/>
  <c r="AK6" i="12" l="1"/>
  <c r="AK5" i="12"/>
  <c r="AK4" i="12"/>
  <c r="AK3" i="12"/>
  <c r="BT3" i="12" l="1"/>
  <c r="AH33" i="12" s="1"/>
  <c r="AH41" i="12" s="1"/>
  <c r="BP3" i="12"/>
  <c r="BL3" i="12"/>
  <c r="Z33" i="12" s="1"/>
  <c r="Z41" i="12" s="1"/>
  <c r="BH3" i="12"/>
  <c r="V33" i="12" s="1"/>
  <c r="V41" i="12" s="1"/>
  <c r="BD3" i="12"/>
  <c r="R33" i="12" s="1"/>
  <c r="R41" i="12" s="1"/>
  <c r="AZ3" i="12"/>
  <c r="N33" i="12" s="1"/>
  <c r="N41" i="12" s="1"/>
  <c r="AV3" i="12"/>
  <c r="J33" i="12" s="1"/>
  <c r="J41" i="12" s="1"/>
  <c r="AR3" i="12"/>
  <c r="F33" i="12" s="1"/>
  <c r="F41" i="12" s="1"/>
  <c r="AN3" i="12"/>
  <c r="AM3" i="12"/>
  <c r="BN3" i="12"/>
  <c r="BF3" i="12"/>
  <c r="T33" i="12" s="1"/>
  <c r="T41" i="12" s="1"/>
  <c r="AX3" i="12"/>
  <c r="L33" i="12" s="1"/>
  <c r="L41" i="12" s="1"/>
  <c r="AP3" i="12"/>
  <c r="D33" i="12" s="1"/>
  <c r="D41" i="12" s="1"/>
  <c r="BQ3" i="12"/>
  <c r="AE33" i="12" s="1"/>
  <c r="AE41" i="12" s="1"/>
  <c r="BI3" i="12"/>
  <c r="W33" i="12" s="1"/>
  <c r="W41" i="12" s="1"/>
  <c r="BA3" i="12"/>
  <c r="O33" i="12" s="1"/>
  <c r="O41" i="12" s="1"/>
  <c r="AS3" i="12"/>
  <c r="BS3" i="12"/>
  <c r="AG33" i="12" s="1"/>
  <c r="AG41" i="12" s="1"/>
  <c r="BO3" i="12"/>
  <c r="BK3" i="12"/>
  <c r="BG3" i="12"/>
  <c r="U33" i="12" s="1"/>
  <c r="U41" i="12" s="1"/>
  <c r="BC3" i="12"/>
  <c r="Q33" i="12" s="1"/>
  <c r="Q41" i="12" s="1"/>
  <c r="AY3" i="12"/>
  <c r="M33" i="12" s="1"/>
  <c r="M41" i="12" s="1"/>
  <c r="AU3" i="12"/>
  <c r="I33" i="12" s="1"/>
  <c r="I41" i="12" s="1"/>
  <c r="AQ3" i="12"/>
  <c r="E33" i="12" s="1"/>
  <c r="E41" i="12" s="1"/>
  <c r="BR3" i="12"/>
  <c r="AF33" i="12" s="1"/>
  <c r="AF41" i="12" s="1"/>
  <c r="BJ3" i="12"/>
  <c r="X33" i="12" s="1"/>
  <c r="X41" i="12" s="1"/>
  <c r="BB3" i="12"/>
  <c r="P33" i="12" s="1"/>
  <c r="P41" i="12" s="1"/>
  <c r="AT3" i="12"/>
  <c r="H33" i="12" s="1"/>
  <c r="H41" i="12" s="1"/>
  <c r="BM3" i="12"/>
  <c r="AA33" i="12" s="1"/>
  <c r="AA41" i="12" s="1"/>
  <c r="BE3" i="12"/>
  <c r="S33" i="12" s="1"/>
  <c r="S41" i="12" s="1"/>
  <c r="AW3" i="12"/>
  <c r="K33" i="12" s="1"/>
  <c r="K41" i="12" s="1"/>
  <c r="AO3" i="12"/>
  <c r="C33" i="12" s="1"/>
  <c r="C41" i="12" s="1"/>
  <c r="BS4" i="12"/>
  <c r="AG34" i="12" s="1"/>
  <c r="AG42" i="12" s="1"/>
  <c r="BO4" i="12"/>
  <c r="AC34" i="12" s="1"/>
  <c r="AC42" i="12" s="1"/>
  <c r="BK4" i="12"/>
  <c r="Y34" i="12" s="1"/>
  <c r="Y42" i="12" s="1"/>
  <c r="BG4" i="12"/>
  <c r="U34" i="12" s="1"/>
  <c r="U42" i="12" s="1"/>
  <c r="BC4" i="12"/>
  <c r="Q34" i="12" s="1"/>
  <c r="Q42" i="12" s="1"/>
  <c r="AY4" i="12"/>
  <c r="M34" i="12" s="1"/>
  <c r="M42" i="12" s="1"/>
  <c r="AU4" i="12"/>
  <c r="I34" i="12" s="1"/>
  <c r="I42" i="12" s="1"/>
  <c r="AQ4" i="12"/>
  <c r="E34" i="12" s="1"/>
  <c r="E42" i="12" s="1"/>
  <c r="BM4" i="12"/>
  <c r="AA34" i="12" s="1"/>
  <c r="AA42" i="12" s="1"/>
  <c r="BE4" i="12"/>
  <c r="S34" i="12" s="1"/>
  <c r="S42" i="12" s="1"/>
  <c r="AW4" i="12"/>
  <c r="K34" i="12" s="1"/>
  <c r="K42" i="12" s="1"/>
  <c r="AO4" i="12"/>
  <c r="C34" i="12" s="1"/>
  <c r="C42" i="12" s="1"/>
  <c r="BP4" i="12"/>
  <c r="AD34" i="12" s="1"/>
  <c r="AD42" i="12" s="1"/>
  <c r="BH4" i="12"/>
  <c r="V34" i="12" s="1"/>
  <c r="V42" i="12" s="1"/>
  <c r="AZ4" i="12"/>
  <c r="N34" i="12" s="1"/>
  <c r="N42" i="12" s="1"/>
  <c r="AR4" i="12"/>
  <c r="F34" i="12" s="1"/>
  <c r="F42" i="12" s="1"/>
  <c r="AM4" i="12"/>
  <c r="BR4" i="12"/>
  <c r="AF34" i="12" s="1"/>
  <c r="AF42" i="12" s="1"/>
  <c r="BN4" i="12"/>
  <c r="AB34" i="12" s="1"/>
  <c r="AB42" i="12" s="1"/>
  <c r="BJ4" i="12"/>
  <c r="X34" i="12" s="1"/>
  <c r="X42" i="12" s="1"/>
  <c r="BF4" i="12"/>
  <c r="T34" i="12" s="1"/>
  <c r="T42" i="12" s="1"/>
  <c r="BB4" i="12"/>
  <c r="P34" i="12" s="1"/>
  <c r="P42" i="12" s="1"/>
  <c r="AX4" i="12"/>
  <c r="L34" i="12" s="1"/>
  <c r="L42" i="12" s="1"/>
  <c r="AT4" i="12"/>
  <c r="H34" i="12" s="1"/>
  <c r="H42" i="12" s="1"/>
  <c r="AP4" i="12"/>
  <c r="D34" i="12" s="1"/>
  <c r="D42" i="12" s="1"/>
  <c r="BQ4" i="12"/>
  <c r="AE34" i="12" s="1"/>
  <c r="AE42" i="12" s="1"/>
  <c r="BI4" i="12"/>
  <c r="W34" i="12" s="1"/>
  <c r="W42" i="12" s="1"/>
  <c r="BA4" i="12"/>
  <c r="O34" i="12" s="1"/>
  <c r="O42" i="12" s="1"/>
  <c r="AS4" i="12"/>
  <c r="G34" i="12" s="1"/>
  <c r="G42" i="12" s="1"/>
  <c r="BT4" i="12"/>
  <c r="AH34" i="12" s="1"/>
  <c r="AH42" i="12" s="1"/>
  <c r="BL4" i="12"/>
  <c r="Z34" i="12" s="1"/>
  <c r="Z42" i="12" s="1"/>
  <c r="BD4" i="12"/>
  <c r="R34" i="12" s="1"/>
  <c r="R42" i="12" s="1"/>
  <c r="AV4" i="12"/>
  <c r="J34" i="12" s="1"/>
  <c r="J42" i="12" s="1"/>
  <c r="AN4" i="12"/>
  <c r="BR5" i="12"/>
  <c r="AF35" i="12" s="1"/>
  <c r="AF43" i="12" s="1"/>
  <c r="BN5" i="12"/>
  <c r="AB35" i="12" s="1"/>
  <c r="AB43" i="12" s="1"/>
  <c r="BJ5" i="12"/>
  <c r="X35" i="12" s="1"/>
  <c r="X43" i="12" s="1"/>
  <c r="BF5" i="12"/>
  <c r="T35" i="12" s="1"/>
  <c r="T43" i="12" s="1"/>
  <c r="BB5" i="12"/>
  <c r="P35" i="12" s="1"/>
  <c r="P43" i="12" s="1"/>
  <c r="AX5" i="12"/>
  <c r="L35" i="12" s="1"/>
  <c r="L43" i="12" s="1"/>
  <c r="AT5" i="12"/>
  <c r="H35" i="12" s="1"/>
  <c r="H43" i="12" s="1"/>
  <c r="AP5" i="12"/>
  <c r="BT5" i="12"/>
  <c r="AH35" i="12" s="1"/>
  <c r="AH43" i="12" s="1"/>
  <c r="BL5" i="12"/>
  <c r="Z35" i="12" s="1"/>
  <c r="Z43" i="12" s="1"/>
  <c r="BD5" i="12"/>
  <c r="R35" i="12" s="1"/>
  <c r="R43" i="12" s="1"/>
  <c r="AV5" i="12"/>
  <c r="J35" i="12" s="1"/>
  <c r="J43" i="12" s="1"/>
  <c r="AN5" i="12"/>
  <c r="BO5" i="12"/>
  <c r="BG5" i="12"/>
  <c r="AY5" i="12"/>
  <c r="AQ5" i="12"/>
  <c r="E35" i="12" s="1"/>
  <c r="E43" i="12" s="1"/>
  <c r="BQ5" i="12"/>
  <c r="AE35" i="12" s="1"/>
  <c r="AE43" i="12" s="1"/>
  <c r="BM5" i="12"/>
  <c r="AA35" i="12" s="1"/>
  <c r="AA43" i="12" s="1"/>
  <c r="BI5" i="12"/>
  <c r="W35" i="12" s="1"/>
  <c r="W43" i="12" s="1"/>
  <c r="BE5" i="12"/>
  <c r="S35" i="12" s="1"/>
  <c r="S43" i="12" s="1"/>
  <c r="BA5" i="12"/>
  <c r="O35" i="12" s="1"/>
  <c r="O43" i="12" s="1"/>
  <c r="AW5" i="12"/>
  <c r="K35" i="12" s="1"/>
  <c r="K43" i="12" s="1"/>
  <c r="AS5" i="12"/>
  <c r="AO5" i="12"/>
  <c r="C35" i="12" s="1"/>
  <c r="C43" i="12" s="1"/>
  <c r="BP5" i="12"/>
  <c r="AD35" i="12" s="1"/>
  <c r="AD43" i="12" s="1"/>
  <c r="BH5" i="12"/>
  <c r="V35" i="12" s="1"/>
  <c r="V43" i="12" s="1"/>
  <c r="AZ5" i="12"/>
  <c r="N35" i="12" s="1"/>
  <c r="N43" i="12" s="1"/>
  <c r="AR5" i="12"/>
  <c r="F35" i="12" s="1"/>
  <c r="F43" i="12" s="1"/>
  <c r="BS5" i="12"/>
  <c r="AG35" i="12" s="1"/>
  <c r="AG43" i="12" s="1"/>
  <c r="BK5" i="12"/>
  <c r="Y35" i="12" s="1"/>
  <c r="Y43" i="12" s="1"/>
  <c r="BC5" i="12"/>
  <c r="Q35" i="12" s="1"/>
  <c r="Q43" i="12" s="1"/>
  <c r="AU5" i="12"/>
  <c r="I35" i="12" s="1"/>
  <c r="I43" i="12" s="1"/>
  <c r="BQ6" i="12"/>
  <c r="AE36" i="12" s="1"/>
  <c r="AE44" i="12" s="1"/>
  <c r="BM6" i="12"/>
  <c r="AA36" i="12" s="1"/>
  <c r="AA44" i="12" s="1"/>
  <c r="BI6" i="12"/>
  <c r="W36" i="12" s="1"/>
  <c r="W44" i="12" s="1"/>
  <c r="BE6" i="12"/>
  <c r="S36" i="12" s="1"/>
  <c r="S44" i="12" s="1"/>
  <c r="BA6" i="12"/>
  <c r="O36" i="12" s="1"/>
  <c r="O44" i="12" s="1"/>
  <c r="AW6" i="12"/>
  <c r="K36" i="12" s="1"/>
  <c r="K44" i="12" s="1"/>
  <c r="AS6" i="12"/>
  <c r="G36" i="12" s="1"/>
  <c r="G44" i="12" s="1"/>
  <c r="AO6" i="12"/>
  <c r="C36" i="12" s="1"/>
  <c r="C44" i="12" s="1"/>
  <c r="BS6" i="12"/>
  <c r="AG36" i="12" s="1"/>
  <c r="AG44" i="12" s="1"/>
  <c r="BO6" i="12"/>
  <c r="AC36" i="12" s="1"/>
  <c r="AC44" i="12" s="1"/>
  <c r="BK6" i="12"/>
  <c r="Y36" i="12" s="1"/>
  <c r="Y44" i="12" s="1"/>
  <c r="BG6" i="12"/>
  <c r="U36" i="12" s="1"/>
  <c r="U44" i="12" s="1"/>
  <c r="BC6" i="12"/>
  <c r="Q36" i="12" s="1"/>
  <c r="Q44" i="12" s="1"/>
  <c r="AU6" i="12"/>
  <c r="I36" i="12" s="1"/>
  <c r="I44" i="12" s="1"/>
  <c r="BJ6" i="12"/>
  <c r="X36" i="12" s="1"/>
  <c r="X44" i="12" s="1"/>
  <c r="AX6" i="12"/>
  <c r="L36" i="12" s="1"/>
  <c r="L44" i="12" s="1"/>
  <c r="AP6" i="12"/>
  <c r="D36" i="12" s="1"/>
  <c r="D44" i="12" s="1"/>
  <c r="BT6" i="12"/>
  <c r="AH36" i="12" s="1"/>
  <c r="AH44" i="12" s="1"/>
  <c r="BP6" i="12"/>
  <c r="AD36" i="12" s="1"/>
  <c r="AD44" i="12" s="1"/>
  <c r="BL6" i="12"/>
  <c r="Z36" i="12" s="1"/>
  <c r="Z44" i="12" s="1"/>
  <c r="BH6" i="12"/>
  <c r="V36" i="12" s="1"/>
  <c r="V44" i="12" s="1"/>
  <c r="BD6" i="12"/>
  <c r="R36" i="12" s="1"/>
  <c r="R44" i="12" s="1"/>
  <c r="AZ6" i="12"/>
  <c r="N36" i="12" s="1"/>
  <c r="N44" i="12" s="1"/>
  <c r="AV6" i="12"/>
  <c r="J36" i="12" s="1"/>
  <c r="J44" i="12" s="1"/>
  <c r="AR6" i="12"/>
  <c r="F36" i="12" s="1"/>
  <c r="F44" i="12" s="1"/>
  <c r="AN6" i="12"/>
  <c r="AY6" i="12"/>
  <c r="M36" i="12" s="1"/>
  <c r="M44" i="12" s="1"/>
  <c r="AQ6" i="12"/>
  <c r="E36" i="12" s="1"/>
  <c r="E44" i="12" s="1"/>
  <c r="AM6" i="12"/>
  <c r="BR6" i="12"/>
  <c r="AF36" i="12" s="1"/>
  <c r="AF44" i="12" s="1"/>
  <c r="BN6" i="12"/>
  <c r="AB36" i="12" s="1"/>
  <c r="AB44" i="12" s="1"/>
  <c r="BF6" i="12"/>
  <c r="T36" i="12" s="1"/>
  <c r="T44" i="12" s="1"/>
  <c r="BB6" i="12"/>
  <c r="P36" i="12" s="1"/>
  <c r="P44" i="12" s="1"/>
  <c r="AT6" i="12"/>
  <c r="H36" i="12" s="1"/>
  <c r="H44" i="12" s="1"/>
  <c r="G35" i="12"/>
  <c r="G43" i="12" s="1"/>
  <c r="D35" i="12"/>
  <c r="D43" i="12" s="1"/>
  <c r="AM5" i="12"/>
  <c r="M35" i="12"/>
  <c r="M43" i="12" s="1"/>
  <c r="U35" i="12"/>
  <c r="U43" i="12" s="1"/>
  <c r="AC35" i="12"/>
  <c r="AC43" i="12" s="1"/>
  <c r="AK2" i="12"/>
  <c r="Y33" i="12"/>
  <c r="Y41" i="12" s="1"/>
  <c r="AC33" i="12"/>
  <c r="AC41" i="12" s="1"/>
  <c r="AD33" i="12"/>
  <c r="AD41" i="12" s="1"/>
  <c r="G33" i="12"/>
  <c r="G41" i="12" s="1"/>
  <c r="AB33" i="12"/>
  <c r="AB41" i="12" s="1"/>
  <c r="B32" i="12" l="1"/>
  <c r="P41" i="9"/>
  <c r="K41" i="9"/>
  <c r="S41" i="9"/>
  <c r="N41" i="9"/>
  <c r="I41" i="9"/>
  <c r="R41" i="9"/>
  <c r="M41" i="9"/>
  <c r="H41" i="9"/>
  <c r="Q41" i="9"/>
  <c r="L41" i="9"/>
  <c r="G41" i="9"/>
  <c r="P40" i="9"/>
  <c r="K40" i="9"/>
  <c r="S40" i="9"/>
  <c r="N40" i="9"/>
  <c r="I40" i="9"/>
  <c r="R40" i="9"/>
  <c r="M40" i="9"/>
  <c r="H40" i="9"/>
  <c r="Q40" i="9"/>
  <c r="L40" i="9"/>
  <c r="G40" i="9"/>
  <c r="P39" i="9"/>
  <c r="K39" i="9"/>
  <c r="S39" i="9"/>
  <c r="N39" i="9"/>
  <c r="I39" i="9"/>
  <c r="R39" i="9"/>
  <c r="M39" i="9"/>
  <c r="H39" i="9"/>
  <c r="Q39" i="9"/>
  <c r="L39" i="9"/>
  <c r="G39" i="9"/>
  <c r="P38" i="9"/>
  <c r="K38" i="9"/>
  <c r="S38" i="9"/>
  <c r="N38" i="9"/>
  <c r="I38" i="9"/>
  <c r="R38" i="9"/>
  <c r="M38" i="9"/>
  <c r="H38" i="9"/>
  <c r="Q38" i="9"/>
  <c r="L38" i="9"/>
  <c r="G38" i="9"/>
  <c r="P37" i="9"/>
  <c r="K37" i="9"/>
  <c r="S37" i="9"/>
  <c r="N37" i="9"/>
  <c r="I37" i="9"/>
  <c r="R37" i="9"/>
  <c r="M37" i="9"/>
  <c r="H37" i="9"/>
  <c r="Q37" i="9"/>
  <c r="L37" i="9"/>
  <c r="G37" i="9"/>
  <c r="P36" i="9"/>
  <c r="K36" i="9"/>
  <c r="S36" i="9"/>
  <c r="N36" i="9"/>
  <c r="I36" i="9"/>
  <c r="R36" i="9"/>
  <c r="M36" i="9"/>
  <c r="H36" i="9"/>
  <c r="Q36" i="9"/>
  <c r="L36" i="9"/>
  <c r="G36" i="9"/>
  <c r="P35" i="9"/>
  <c r="K35" i="9"/>
  <c r="S35" i="9"/>
  <c r="N35" i="9"/>
  <c r="I35" i="9"/>
  <c r="R35" i="9"/>
  <c r="M35" i="9"/>
  <c r="H35" i="9"/>
  <c r="Q35" i="9"/>
  <c r="L35" i="9"/>
  <c r="G35" i="9"/>
  <c r="P34" i="9"/>
  <c r="K34" i="9"/>
  <c r="S34" i="9"/>
  <c r="N34" i="9"/>
  <c r="I34" i="9"/>
  <c r="R34" i="9"/>
  <c r="M34" i="9"/>
  <c r="H34" i="9"/>
  <c r="Q34" i="9"/>
  <c r="L34" i="9"/>
  <c r="G34" i="9"/>
  <c r="P33" i="9"/>
  <c r="K33" i="9"/>
  <c r="S33" i="9"/>
  <c r="N33" i="9"/>
  <c r="I33" i="9"/>
  <c r="R33" i="9"/>
  <c r="M33" i="9"/>
  <c r="H33" i="9"/>
  <c r="Q33" i="9"/>
  <c r="L33" i="9"/>
  <c r="G33" i="9"/>
  <c r="P32" i="9"/>
  <c r="K32" i="9"/>
  <c r="S32" i="9"/>
  <c r="N32" i="9"/>
  <c r="I32" i="9"/>
  <c r="R32" i="9"/>
  <c r="M32" i="9"/>
  <c r="H32" i="9"/>
  <c r="Q32" i="9"/>
  <c r="L32" i="9"/>
  <c r="G32" i="9"/>
  <c r="P31" i="9"/>
  <c r="K31" i="9"/>
  <c r="S31" i="9"/>
  <c r="N31" i="9"/>
  <c r="I31" i="9"/>
  <c r="R31" i="9"/>
  <c r="M31" i="9"/>
  <c r="H31" i="9"/>
  <c r="Q31" i="9"/>
  <c r="L31" i="9"/>
  <c r="G31" i="9"/>
  <c r="P30" i="9"/>
  <c r="K30" i="9"/>
  <c r="S30" i="9"/>
  <c r="N30" i="9"/>
  <c r="I30" i="9"/>
  <c r="R30" i="9"/>
  <c r="M30" i="9"/>
  <c r="H30" i="9"/>
  <c r="Q30" i="9"/>
  <c r="L30" i="9"/>
  <c r="G30" i="9"/>
  <c r="P29" i="9"/>
  <c r="K29" i="9"/>
  <c r="S29" i="9"/>
  <c r="N29" i="9"/>
  <c r="I29" i="9"/>
  <c r="R29" i="9"/>
  <c r="M29" i="9"/>
  <c r="H29" i="9"/>
  <c r="Q29" i="9"/>
  <c r="L29" i="9"/>
  <c r="G29" i="9"/>
  <c r="P28" i="9"/>
  <c r="K28" i="9"/>
  <c r="S28" i="9"/>
  <c r="N28" i="9"/>
  <c r="I28" i="9"/>
  <c r="R28" i="9"/>
  <c r="M28" i="9"/>
  <c r="H28" i="9"/>
  <c r="Q28" i="9"/>
  <c r="L28" i="9"/>
  <c r="G28" i="9"/>
  <c r="P27" i="9"/>
  <c r="K27" i="9"/>
  <c r="S27" i="9"/>
  <c r="N27" i="9"/>
  <c r="I27" i="9"/>
  <c r="R27" i="9"/>
  <c r="M27" i="9"/>
  <c r="H27" i="9"/>
  <c r="Q27" i="9"/>
  <c r="L27" i="9"/>
  <c r="G27" i="9"/>
  <c r="P26" i="9"/>
  <c r="K26" i="9"/>
  <c r="S26" i="9"/>
  <c r="N26" i="9"/>
  <c r="I26" i="9"/>
  <c r="R26" i="9"/>
  <c r="M26" i="9"/>
  <c r="H26" i="9"/>
  <c r="Q26" i="9"/>
  <c r="L26" i="9"/>
  <c r="G26" i="9"/>
  <c r="P25" i="9"/>
  <c r="K25" i="9"/>
  <c r="S25" i="9"/>
  <c r="N25" i="9"/>
  <c r="I25" i="9"/>
  <c r="R25" i="9"/>
  <c r="M25" i="9"/>
  <c r="H25" i="9"/>
  <c r="Q25" i="9"/>
  <c r="L25" i="9"/>
  <c r="G25" i="9"/>
  <c r="P24" i="9"/>
  <c r="K24" i="9"/>
  <c r="S24" i="9"/>
  <c r="N24" i="9"/>
  <c r="I24" i="9"/>
  <c r="R24" i="9"/>
  <c r="M24" i="9"/>
  <c r="H24" i="9"/>
  <c r="Q24" i="9"/>
  <c r="L24" i="9"/>
  <c r="G24" i="9"/>
  <c r="P23" i="9"/>
  <c r="K23" i="9"/>
  <c r="S23" i="9"/>
  <c r="N23" i="9"/>
  <c r="I23" i="9"/>
  <c r="R23" i="9"/>
  <c r="M23" i="9"/>
  <c r="H23" i="9"/>
  <c r="Q23" i="9"/>
  <c r="L23" i="9"/>
  <c r="G23" i="9"/>
  <c r="P22" i="9"/>
  <c r="K22" i="9"/>
  <c r="S22" i="9"/>
  <c r="N22" i="9"/>
  <c r="I22" i="9"/>
  <c r="R22" i="9"/>
  <c r="M22" i="9"/>
  <c r="H22" i="9"/>
  <c r="Q22" i="9"/>
  <c r="L22" i="9"/>
  <c r="G22" i="9"/>
  <c r="P21" i="9"/>
  <c r="K21" i="9"/>
  <c r="S21" i="9"/>
  <c r="N21" i="9"/>
  <c r="I21" i="9"/>
  <c r="R21" i="9"/>
  <c r="M21" i="9"/>
  <c r="H21" i="9"/>
  <c r="Q21" i="9"/>
  <c r="L21" i="9"/>
  <c r="G21" i="9"/>
  <c r="P20" i="9"/>
  <c r="K20" i="9"/>
  <c r="S20" i="9"/>
  <c r="N20" i="9"/>
  <c r="I20" i="9"/>
  <c r="R20" i="9"/>
  <c r="M20" i="9"/>
  <c r="H20" i="9"/>
  <c r="Q20" i="9"/>
  <c r="L20" i="9"/>
  <c r="G20" i="9"/>
  <c r="P19" i="9"/>
  <c r="K19" i="9"/>
  <c r="S19" i="9"/>
  <c r="N19" i="9"/>
  <c r="I19" i="9"/>
  <c r="R19" i="9"/>
  <c r="M19" i="9"/>
  <c r="H19" i="9"/>
  <c r="Q19" i="9"/>
  <c r="L19" i="9"/>
  <c r="G19" i="9"/>
  <c r="P18" i="9"/>
  <c r="K18" i="9"/>
  <c r="S18" i="9"/>
  <c r="N18" i="9"/>
  <c r="I18" i="9"/>
  <c r="R18" i="9"/>
  <c r="M18" i="9"/>
  <c r="H18" i="9"/>
  <c r="Q18" i="9"/>
  <c r="L18" i="9"/>
  <c r="G18" i="9"/>
  <c r="P17" i="9"/>
  <c r="K17" i="9"/>
  <c r="S17" i="9"/>
  <c r="N17" i="9"/>
  <c r="I17" i="9"/>
  <c r="R17" i="9"/>
  <c r="M17" i="9"/>
  <c r="H17" i="9"/>
  <c r="Q17" i="9"/>
  <c r="L17" i="9"/>
  <c r="G17" i="9"/>
  <c r="P16" i="9"/>
  <c r="K16" i="9"/>
  <c r="S16" i="9"/>
  <c r="N16" i="9"/>
  <c r="I16" i="9"/>
  <c r="R16" i="9"/>
  <c r="M16" i="9"/>
  <c r="H16" i="9"/>
  <c r="Q16" i="9"/>
  <c r="L16" i="9"/>
  <c r="G16" i="9"/>
  <c r="P15" i="9"/>
  <c r="K15" i="9"/>
  <c r="S15" i="9"/>
  <c r="N15" i="9"/>
  <c r="I15" i="9"/>
  <c r="R15" i="9"/>
  <c r="M15" i="9"/>
  <c r="H15" i="9"/>
  <c r="Q15" i="9"/>
  <c r="L15" i="9"/>
  <c r="G15" i="9"/>
  <c r="P14" i="9"/>
  <c r="K14" i="9"/>
  <c r="S14" i="9"/>
  <c r="N14" i="9"/>
  <c r="I14" i="9"/>
  <c r="R14" i="9"/>
  <c r="M14" i="9"/>
  <c r="H14" i="9"/>
  <c r="Q14" i="9"/>
  <c r="L14" i="9"/>
  <c r="G14" i="9"/>
  <c r="P13" i="9"/>
  <c r="K13" i="9"/>
  <c r="S13" i="9"/>
  <c r="N13" i="9"/>
  <c r="I13" i="9"/>
  <c r="R13" i="9"/>
  <c r="M13" i="9"/>
  <c r="H13" i="9"/>
  <c r="Q13" i="9"/>
  <c r="L13" i="9"/>
  <c r="G13" i="9"/>
  <c r="P12" i="9"/>
  <c r="K12" i="9"/>
  <c r="S12" i="9"/>
  <c r="N12" i="9"/>
  <c r="I12" i="9"/>
  <c r="R12" i="9"/>
  <c r="M12" i="9"/>
  <c r="H12" i="9"/>
  <c r="Q12" i="9"/>
  <c r="L12" i="9"/>
  <c r="G12" i="9"/>
  <c r="P11" i="9"/>
  <c r="K11" i="9"/>
  <c r="S11" i="9"/>
  <c r="N11" i="9"/>
  <c r="I11" i="9"/>
  <c r="R11" i="9"/>
  <c r="M11" i="9"/>
  <c r="H11" i="9"/>
  <c r="Q11" i="9"/>
  <c r="L11" i="9"/>
  <c r="G11" i="9"/>
  <c r="P10" i="9"/>
  <c r="K10" i="9"/>
  <c r="S10" i="9"/>
  <c r="N10" i="9"/>
  <c r="I10" i="9"/>
  <c r="R10" i="9"/>
  <c r="M10" i="9"/>
  <c r="H10" i="9"/>
  <c r="Q10" i="9"/>
  <c r="L10" i="9"/>
  <c r="G10" i="9"/>
  <c r="P9" i="9"/>
  <c r="K9" i="9"/>
  <c r="S9" i="9"/>
  <c r="N9" i="9"/>
  <c r="I9" i="9"/>
  <c r="R9" i="9"/>
  <c r="M9" i="9"/>
  <c r="H9" i="9"/>
  <c r="Q9" i="9"/>
  <c r="L9" i="9"/>
  <c r="G9" i="9"/>
  <c r="P8" i="9"/>
  <c r="K8" i="9"/>
  <c r="S8" i="9"/>
  <c r="N8" i="9"/>
  <c r="I8" i="9"/>
  <c r="R8" i="9"/>
  <c r="M8" i="9"/>
  <c r="H8" i="9"/>
  <c r="Q8" i="9"/>
  <c r="L8" i="9"/>
  <c r="G8" i="9"/>
  <c r="P7" i="9"/>
  <c r="K7" i="9"/>
  <c r="S7" i="9"/>
  <c r="N7" i="9"/>
  <c r="I7" i="9"/>
  <c r="R7" i="9"/>
  <c r="M7" i="9"/>
  <c r="H7" i="9"/>
  <c r="Q7" i="9"/>
  <c r="L7" i="9"/>
  <c r="G7" i="9"/>
  <c r="P6" i="9"/>
  <c r="K6" i="9"/>
  <c r="S6" i="9"/>
  <c r="N6" i="9"/>
  <c r="I6" i="9"/>
  <c r="R6" i="9"/>
  <c r="M6" i="9"/>
  <c r="H6" i="9"/>
  <c r="Q6" i="9"/>
  <c r="L6" i="9"/>
  <c r="G6" i="9"/>
  <c r="P5" i="9"/>
  <c r="K5" i="9"/>
  <c r="S5" i="9"/>
  <c r="N5" i="9"/>
  <c r="I5" i="9"/>
  <c r="R5" i="9"/>
  <c r="M5" i="9"/>
  <c r="H5" i="9"/>
  <c r="Q5" i="9"/>
  <c r="L5" i="9"/>
  <c r="G5" i="9"/>
  <c r="P4" i="9"/>
  <c r="K4" i="9"/>
  <c r="S4" i="9"/>
  <c r="N4" i="9"/>
  <c r="I4" i="9"/>
  <c r="R4" i="9"/>
  <c r="M4" i="9"/>
  <c r="H4" i="9"/>
  <c r="Q4" i="9"/>
  <c r="L4" i="9"/>
  <c r="G4" i="9"/>
  <c r="P3" i="9"/>
  <c r="K3" i="9"/>
  <c r="S3" i="9"/>
  <c r="N3" i="9"/>
  <c r="I3" i="9"/>
  <c r="R3" i="9"/>
  <c r="M3" i="9"/>
  <c r="H3" i="9"/>
  <c r="Q3" i="9"/>
  <c r="L3" i="9"/>
  <c r="G3" i="9"/>
  <c r="U41" i="5"/>
  <c r="T41" i="5"/>
  <c r="S41" i="5"/>
  <c r="U40" i="5"/>
  <c r="T40" i="5"/>
  <c r="S40" i="5"/>
  <c r="U39" i="5"/>
  <c r="T39" i="5"/>
  <c r="S39" i="5"/>
  <c r="U38" i="5"/>
  <c r="T38" i="5"/>
  <c r="S38" i="5"/>
  <c r="U37" i="5"/>
  <c r="T37" i="5"/>
  <c r="S37" i="5"/>
  <c r="U36" i="5"/>
  <c r="T36" i="5"/>
  <c r="S36" i="5"/>
  <c r="U35" i="5"/>
  <c r="T35" i="5"/>
  <c r="S35" i="5"/>
  <c r="U34" i="5"/>
  <c r="T34" i="5"/>
  <c r="S34" i="5"/>
  <c r="U33" i="5"/>
  <c r="T33" i="5"/>
  <c r="S33" i="5"/>
  <c r="U32" i="5"/>
  <c r="T32" i="5"/>
  <c r="S32" i="5"/>
  <c r="U31" i="5"/>
  <c r="T31" i="5"/>
  <c r="S31" i="5"/>
  <c r="U30" i="5"/>
  <c r="T30" i="5"/>
  <c r="S30" i="5"/>
  <c r="U29" i="5"/>
  <c r="T29" i="5"/>
  <c r="S29" i="5"/>
  <c r="U28" i="5"/>
  <c r="T28" i="5"/>
  <c r="S28" i="5"/>
  <c r="U27" i="5"/>
  <c r="T27" i="5"/>
  <c r="S27" i="5"/>
  <c r="U26" i="5"/>
  <c r="T26" i="5"/>
  <c r="S26" i="5"/>
  <c r="U25" i="5"/>
  <c r="T25" i="5"/>
  <c r="S25" i="5"/>
  <c r="U24" i="5"/>
  <c r="T24" i="5"/>
  <c r="S24" i="5"/>
  <c r="U23" i="5"/>
  <c r="T23" i="5"/>
  <c r="S23" i="5"/>
  <c r="U22" i="5"/>
  <c r="T22" i="5"/>
  <c r="S22" i="5"/>
  <c r="U21" i="5"/>
  <c r="T21" i="5"/>
  <c r="S21" i="5"/>
  <c r="U20" i="5"/>
  <c r="T20" i="5"/>
  <c r="S20" i="5"/>
  <c r="U19" i="5"/>
  <c r="T19" i="5"/>
  <c r="S19" i="5"/>
  <c r="U18" i="5"/>
  <c r="T18" i="5"/>
  <c r="S18" i="5"/>
  <c r="U17" i="5"/>
  <c r="T17" i="5"/>
  <c r="S17" i="5"/>
  <c r="U16" i="5"/>
  <c r="T16" i="5"/>
  <c r="S16" i="5"/>
  <c r="U15" i="5"/>
  <c r="T15" i="5"/>
  <c r="S15" i="5"/>
  <c r="U14" i="5"/>
  <c r="T14" i="5"/>
  <c r="S14" i="5"/>
  <c r="U13" i="5"/>
  <c r="T13" i="5"/>
  <c r="S13" i="5"/>
  <c r="U12" i="5"/>
  <c r="T12" i="5"/>
  <c r="S12" i="5"/>
  <c r="U11" i="5"/>
  <c r="T11" i="5"/>
  <c r="S11" i="5"/>
  <c r="U10" i="5"/>
  <c r="T10" i="5"/>
  <c r="S10" i="5"/>
  <c r="U9" i="5"/>
  <c r="T9" i="5"/>
  <c r="S9" i="5"/>
  <c r="U8" i="5"/>
  <c r="T8" i="5"/>
  <c r="S8" i="5"/>
  <c r="U7" i="5"/>
  <c r="T7" i="5"/>
  <c r="S7" i="5"/>
  <c r="U6" i="5"/>
  <c r="T6" i="5"/>
  <c r="S6" i="5"/>
  <c r="U5" i="5"/>
  <c r="T5" i="5"/>
  <c r="S5" i="5"/>
  <c r="U4" i="5"/>
  <c r="T4" i="5"/>
  <c r="S4" i="5"/>
  <c r="U3" i="5"/>
  <c r="T3" i="5"/>
  <c r="S3" i="5"/>
  <c r="M41" i="5"/>
  <c r="L41" i="5"/>
  <c r="K41" i="5"/>
  <c r="M40" i="5"/>
  <c r="L40" i="5"/>
  <c r="K40" i="5"/>
  <c r="M39" i="5"/>
  <c r="L39" i="5"/>
  <c r="K39" i="5"/>
  <c r="M38" i="5"/>
  <c r="L38" i="5"/>
  <c r="K38" i="5"/>
  <c r="M37" i="5"/>
  <c r="L37" i="5"/>
  <c r="K37" i="5"/>
  <c r="M36" i="5"/>
  <c r="L36" i="5"/>
  <c r="K36" i="5"/>
  <c r="M35" i="5"/>
  <c r="L35" i="5"/>
  <c r="K35" i="5"/>
  <c r="M34" i="5"/>
  <c r="L34" i="5"/>
  <c r="K34" i="5"/>
  <c r="M33" i="5"/>
  <c r="L33" i="5"/>
  <c r="K33" i="5"/>
  <c r="M32" i="5"/>
  <c r="L32" i="5"/>
  <c r="K32" i="5"/>
  <c r="M31" i="5"/>
  <c r="L31" i="5"/>
  <c r="K31" i="5"/>
  <c r="M30" i="5"/>
  <c r="L30" i="5"/>
  <c r="K30" i="5"/>
  <c r="M29" i="5"/>
  <c r="L29" i="5"/>
  <c r="K29" i="5"/>
  <c r="M28" i="5"/>
  <c r="L28" i="5"/>
  <c r="K28" i="5"/>
  <c r="M27" i="5"/>
  <c r="L27" i="5"/>
  <c r="K27" i="5"/>
  <c r="M26" i="5"/>
  <c r="L26" i="5"/>
  <c r="K26" i="5"/>
  <c r="M25" i="5"/>
  <c r="L25" i="5"/>
  <c r="K25" i="5"/>
  <c r="M24" i="5"/>
  <c r="L24" i="5"/>
  <c r="K24" i="5"/>
  <c r="M23" i="5"/>
  <c r="L23" i="5"/>
  <c r="K23" i="5"/>
  <c r="M22" i="5"/>
  <c r="L22" i="5"/>
  <c r="K22" i="5"/>
  <c r="M21" i="5"/>
  <c r="L21" i="5"/>
  <c r="K21" i="5"/>
  <c r="M20" i="5"/>
  <c r="L20" i="5"/>
  <c r="K20" i="5"/>
  <c r="M19" i="5"/>
  <c r="L19" i="5"/>
  <c r="K19" i="5"/>
  <c r="M18" i="5"/>
  <c r="L18" i="5"/>
  <c r="K18" i="5"/>
  <c r="M17" i="5"/>
  <c r="L17" i="5"/>
  <c r="K17" i="5"/>
  <c r="M16" i="5"/>
  <c r="L16" i="5"/>
  <c r="K16" i="5"/>
  <c r="M15" i="5"/>
  <c r="L15" i="5"/>
  <c r="K15" i="5"/>
  <c r="M14" i="5"/>
  <c r="L14" i="5"/>
  <c r="K14" i="5"/>
  <c r="M13" i="5"/>
  <c r="L13" i="5"/>
  <c r="K13" i="5"/>
  <c r="M12" i="5"/>
  <c r="L12" i="5"/>
  <c r="K12" i="5"/>
  <c r="M11" i="5"/>
  <c r="L11" i="5"/>
  <c r="K11" i="5"/>
  <c r="M10" i="5"/>
  <c r="L10" i="5"/>
  <c r="K10" i="5"/>
  <c r="M9" i="5"/>
  <c r="L9" i="5"/>
  <c r="K9" i="5"/>
  <c r="M8" i="5"/>
  <c r="L8" i="5"/>
  <c r="K8" i="5"/>
  <c r="M7" i="5"/>
  <c r="L7" i="5"/>
  <c r="K7" i="5"/>
  <c r="M6" i="5"/>
  <c r="L6" i="5"/>
  <c r="K6" i="5"/>
  <c r="M5" i="5"/>
  <c r="L5" i="5"/>
  <c r="K5" i="5"/>
  <c r="M4" i="5"/>
  <c r="L4" i="5"/>
  <c r="K4" i="5"/>
  <c r="M3" i="5"/>
  <c r="L3" i="5"/>
  <c r="K3" i="5"/>
  <c r="I41" i="5"/>
  <c r="H41" i="5"/>
  <c r="G41" i="5"/>
  <c r="I40" i="5"/>
  <c r="H40" i="5"/>
  <c r="G40" i="5"/>
  <c r="I39" i="5"/>
  <c r="H39" i="5"/>
  <c r="G39" i="5"/>
  <c r="I38" i="5"/>
  <c r="H38" i="5"/>
  <c r="G38" i="5"/>
  <c r="I37" i="5"/>
  <c r="H37" i="5"/>
  <c r="G37" i="5"/>
  <c r="I36" i="5"/>
  <c r="H36" i="5"/>
  <c r="G36" i="5"/>
  <c r="I35" i="5"/>
  <c r="H35" i="5"/>
  <c r="G35" i="5"/>
  <c r="I34" i="5"/>
  <c r="H34" i="5"/>
  <c r="G34" i="5"/>
  <c r="I33" i="5"/>
  <c r="H33" i="5"/>
  <c r="G33" i="5"/>
  <c r="I32" i="5"/>
  <c r="H32" i="5"/>
  <c r="G32" i="5"/>
  <c r="I31" i="5"/>
  <c r="H31" i="5"/>
  <c r="G31" i="5"/>
  <c r="I30" i="5"/>
  <c r="H30" i="5"/>
  <c r="G30" i="5"/>
  <c r="I29" i="5"/>
  <c r="H29" i="5"/>
  <c r="G29" i="5"/>
  <c r="I28" i="5"/>
  <c r="H28" i="5"/>
  <c r="G28" i="5"/>
  <c r="I27" i="5"/>
  <c r="H27" i="5"/>
  <c r="G27" i="5"/>
  <c r="I26" i="5"/>
  <c r="H26" i="5"/>
  <c r="G26" i="5"/>
  <c r="I25" i="5"/>
  <c r="H25" i="5"/>
  <c r="G25" i="5"/>
  <c r="I24" i="5"/>
  <c r="H24" i="5"/>
  <c r="G24" i="5"/>
  <c r="I23" i="5"/>
  <c r="H23" i="5"/>
  <c r="G23" i="5"/>
  <c r="I22" i="5"/>
  <c r="H22" i="5"/>
  <c r="G22" i="5"/>
  <c r="I21" i="5"/>
  <c r="H21" i="5"/>
  <c r="G21" i="5"/>
  <c r="I20" i="5"/>
  <c r="H20" i="5"/>
  <c r="G20" i="5"/>
  <c r="I19" i="5"/>
  <c r="H19" i="5"/>
  <c r="G19" i="5"/>
  <c r="I18" i="5"/>
  <c r="H18" i="5"/>
  <c r="G18" i="5"/>
  <c r="I17" i="5"/>
  <c r="H17" i="5"/>
  <c r="G17" i="5"/>
  <c r="I16" i="5"/>
  <c r="H16" i="5"/>
  <c r="G16" i="5"/>
  <c r="I15" i="5"/>
  <c r="H15" i="5"/>
  <c r="G15" i="5"/>
  <c r="I14" i="5"/>
  <c r="H14" i="5"/>
  <c r="G14" i="5"/>
  <c r="I13" i="5"/>
  <c r="H13" i="5"/>
  <c r="G13" i="5"/>
  <c r="I12" i="5"/>
  <c r="H12" i="5"/>
  <c r="G12" i="5"/>
  <c r="I11" i="5"/>
  <c r="H11" i="5"/>
  <c r="G11" i="5"/>
  <c r="I10" i="5"/>
  <c r="H10" i="5"/>
  <c r="G10" i="5"/>
  <c r="I9" i="5"/>
  <c r="H9" i="5"/>
  <c r="G9" i="5"/>
  <c r="I8" i="5"/>
  <c r="H8" i="5"/>
  <c r="G8" i="5"/>
  <c r="I7" i="5"/>
  <c r="H7" i="5"/>
  <c r="G7" i="5"/>
  <c r="I6" i="5"/>
  <c r="H6" i="5"/>
  <c r="G6" i="5"/>
  <c r="I5" i="5"/>
  <c r="H5" i="5"/>
  <c r="G5" i="5"/>
  <c r="I4" i="5"/>
  <c r="H4" i="5"/>
  <c r="G4" i="5"/>
  <c r="I3" i="5"/>
  <c r="H3" i="5"/>
  <c r="G3" i="5"/>
  <c r="C4" i="5"/>
  <c r="D4" i="5"/>
  <c r="E4" i="5"/>
  <c r="C5" i="5"/>
  <c r="D5" i="5"/>
  <c r="E5" i="5"/>
  <c r="C6" i="5"/>
  <c r="D6" i="5"/>
  <c r="E6" i="5"/>
  <c r="C7" i="5"/>
  <c r="D7" i="5"/>
  <c r="E7" i="5"/>
  <c r="C8" i="5"/>
  <c r="D8" i="5"/>
  <c r="E8" i="5"/>
  <c r="C9" i="5"/>
  <c r="D9" i="5"/>
  <c r="E9" i="5"/>
  <c r="C10" i="5"/>
  <c r="D10" i="5"/>
  <c r="E10" i="5"/>
  <c r="C11" i="5"/>
  <c r="D11" i="5"/>
  <c r="E11" i="5"/>
  <c r="C12" i="5"/>
  <c r="D12" i="5"/>
  <c r="E12" i="5"/>
  <c r="C13" i="5"/>
  <c r="D13" i="5"/>
  <c r="E13" i="5"/>
  <c r="C14" i="5"/>
  <c r="D14" i="5"/>
  <c r="E14" i="5"/>
  <c r="C15" i="5"/>
  <c r="D15" i="5"/>
  <c r="E15" i="5"/>
  <c r="C16" i="5"/>
  <c r="D16" i="5"/>
  <c r="E16" i="5"/>
  <c r="C17" i="5"/>
  <c r="D17" i="5"/>
  <c r="E17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C28" i="5"/>
  <c r="D28" i="5"/>
  <c r="E28" i="5"/>
  <c r="C29" i="5"/>
  <c r="D29" i="5"/>
  <c r="E29" i="5"/>
  <c r="C30" i="5"/>
  <c r="D30" i="5"/>
  <c r="E30" i="5"/>
  <c r="C31" i="5"/>
  <c r="D31" i="5"/>
  <c r="E31" i="5"/>
  <c r="C32" i="5"/>
  <c r="D32" i="5"/>
  <c r="E32" i="5"/>
  <c r="C33" i="5"/>
  <c r="D33" i="5"/>
  <c r="E33" i="5"/>
  <c r="C34" i="5"/>
  <c r="D34" i="5"/>
  <c r="E34" i="5"/>
  <c r="C35" i="5"/>
  <c r="D35" i="5"/>
  <c r="E35" i="5"/>
  <c r="C36" i="5"/>
  <c r="D36" i="5"/>
  <c r="E36" i="5"/>
  <c r="C37" i="5"/>
  <c r="D37" i="5"/>
  <c r="E37" i="5"/>
  <c r="C38" i="5"/>
  <c r="D38" i="5"/>
  <c r="E38" i="5"/>
  <c r="C39" i="5"/>
  <c r="D39" i="5"/>
  <c r="E39" i="5"/>
  <c r="C40" i="5"/>
  <c r="D40" i="5"/>
  <c r="E40" i="5"/>
  <c r="C41" i="5"/>
  <c r="D41" i="5"/>
  <c r="E41" i="5"/>
  <c r="E3" i="5"/>
  <c r="D3" i="5"/>
  <c r="C3" i="5"/>
  <c r="F40" i="10" l="1"/>
  <c r="C39" i="10"/>
  <c r="F7" i="10"/>
  <c r="C14" i="10"/>
  <c r="F15" i="10"/>
  <c r="F23" i="10"/>
  <c r="F31" i="10"/>
  <c r="F39" i="10"/>
  <c r="F27" i="10"/>
  <c r="C3" i="10"/>
  <c r="F4" i="10"/>
  <c r="F36" i="10"/>
  <c r="F11" i="10"/>
  <c r="F19" i="10"/>
  <c r="C34" i="10"/>
  <c r="F35" i="10"/>
  <c r="F9" i="10"/>
  <c r="F8" i="10"/>
  <c r="F16" i="10"/>
  <c r="F28" i="10"/>
  <c r="F32" i="10"/>
  <c r="F12" i="10"/>
  <c r="F20" i="10"/>
  <c r="F24" i="10"/>
  <c r="F10" i="10"/>
  <c r="F25" i="10"/>
  <c r="F22" i="10"/>
  <c r="F17" i="10"/>
  <c r="I3" i="10"/>
  <c r="F6" i="10"/>
  <c r="K12" i="10"/>
  <c r="L12" i="10"/>
  <c r="F14" i="10"/>
  <c r="K24" i="10"/>
  <c r="L24" i="10"/>
  <c r="K28" i="10"/>
  <c r="L28" i="10"/>
  <c r="C29" i="10"/>
  <c r="K36" i="10"/>
  <c r="L36" i="10"/>
  <c r="K40" i="10"/>
  <c r="L40" i="10"/>
  <c r="K3" i="10"/>
  <c r="L3" i="10"/>
  <c r="C4" i="10"/>
  <c r="K7" i="10"/>
  <c r="L7" i="10"/>
  <c r="L11" i="10"/>
  <c r="K11" i="10"/>
  <c r="F13" i="10"/>
  <c r="L19" i="10"/>
  <c r="K19" i="10"/>
  <c r="K23" i="10"/>
  <c r="L23" i="10"/>
  <c r="L27" i="10"/>
  <c r="K27" i="10"/>
  <c r="K31" i="10"/>
  <c r="L31" i="10"/>
  <c r="C32" i="10"/>
  <c r="K35" i="10"/>
  <c r="L35" i="10"/>
  <c r="L39" i="10"/>
  <c r="K39" i="10"/>
  <c r="C40" i="10"/>
  <c r="L6" i="10"/>
  <c r="K6" i="10"/>
  <c r="L10" i="10"/>
  <c r="K10" i="10"/>
  <c r="L14" i="10"/>
  <c r="K14" i="10"/>
  <c r="L18" i="10"/>
  <c r="K18" i="10"/>
  <c r="L22" i="10"/>
  <c r="K22" i="10"/>
  <c r="L26" i="10"/>
  <c r="K26" i="10"/>
  <c r="L30" i="10"/>
  <c r="K30" i="10"/>
  <c r="L34" i="10"/>
  <c r="K34" i="10"/>
  <c r="L38" i="10"/>
  <c r="K38" i="10"/>
  <c r="K4" i="10"/>
  <c r="L4" i="10"/>
  <c r="K8" i="10"/>
  <c r="L8" i="10"/>
  <c r="K16" i="10"/>
  <c r="L16" i="10"/>
  <c r="I19" i="10"/>
  <c r="K20" i="10"/>
  <c r="L20" i="10"/>
  <c r="F26" i="10"/>
  <c r="K32" i="10"/>
  <c r="L32" i="10"/>
  <c r="F34" i="10"/>
  <c r="F38" i="10"/>
  <c r="F5" i="10"/>
  <c r="K15" i="10"/>
  <c r="L15" i="10"/>
  <c r="F21" i="10"/>
  <c r="F29" i="10"/>
  <c r="F33" i="10"/>
  <c r="F37" i="10"/>
  <c r="F41" i="10"/>
  <c r="K5" i="10"/>
  <c r="L5" i="10"/>
  <c r="L9" i="10"/>
  <c r="K9" i="10"/>
  <c r="K13" i="10"/>
  <c r="L13" i="10"/>
  <c r="K17" i="10"/>
  <c r="L17" i="10"/>
  <c r="L21" i="10"/>
  <c r="K21" i="10"/>
  <c r="K25" i="10"/>
  <c r="L25" i="10"/>
  <c r="L29" i="10"/>
  <c r="K29" i="10"/>
  <c r="K33" i="10"/>
  <c r="L33" i="10"/>
  <c r="L37" i="10"/>
  <c r="K37" i="10"/>
  <c r="K41" i="10"/>
  <c r="L41" i="10"/>
  <c r="B5" i="10"/>
  <c r="C5" i="10"/>
  <c r="H7" i="10"/>
  <c r="I7" i="10"/>
  <c r="H11" i="10"/>
  <c r="I11" i="10"/>
  <c r="H15" i="10"/>
  <c r="I15" i="10"/>
  <c r="B17" i="10"/>
  <c r="C17" i="10"/>
  <c r="F18" i="10"/>
  <c r="B21" i="10"/>
  <c r="C21" i="10"/>
  <c r="H23" i="10"/>
  <c r="I23" i="10"/>
  <c r="B25" i="10"/>
  <c r="C25" i="10"/>
  <c r="H27" i="10"/>
  <c r="I27" i="10"/>
  <c r="F30" i="10"/>
  <c r="H31" i="10"/>
  <c r="I31" i="10"/>
  <c r="B33" i="10"/>
  <c r="C33" i="10"/>
  <c r="H35" i="10"/>
  <c r="I35" i="10"/>
  <c r="H39" i="10"/>
  <c r="I39" i="10"/>
  <c r="C41" i="10"/>
  <c r="H6" i="10"/>
  <c r="I6" i="10"/>
  <c r="B8" i="10"/>
  <c r="C8" i="10"/>
  <c r="H10" i="10"/>
  <c r="I10" i="10"/>
  <c r="B12" i="10"/>
  <c r="C12" i="10"/>
  <c r="H14" i="10"/>
  <c r="I14" i="10"/>
  <c r="B16" i="10"/>
  <c r="C16" i="10"/>
  <c r="H18" i="10"/>
  <c r="I18" i="10"/>
  <c r="B20" i="10"/>
  <c r="C20" i="10"/>
  <c r="H22" i="10"/>
  <c r="I22" i="10"/>
  <c r="B24" i="10"/>
  <c r="C24" i="10"/>
  <c r="H26" i="10"/>
  <c r="I26" i="10"/>
  <c r="B28" i="10"/>
  <c r="C28" i="10"/>
  <c r="H30" i="10"/>
  <c r="I30" i="10"/>
  <c r="H34" i="10"/>
  <c r="I34" i="10"/>
  <c r="B36" i="10"/>
  <c r="C36" i="10"/>
  <c r="H38" i="10"/>
  <c r="I38" i="10"/>
  <c r="H5" i="10"/>
  <c r="I5" i="10"/>
  <c r="B7" i="10"/>
  <c r="C7" i="10"/>
  <c r="H9" i="10"/>
  <c r="I9" i="10"/>
  <c r="B11" i="10"/>
  <c r="C11" i="10"/>
  <c r="H13" i="10"/>
  <c r="I13" i="10"/>
  <c r="B15" i="10"/>
  <c r="C15" i="10"/>
  <c r="H17" i="10"/>
  <c r="I17" i="10"/>
  <c r="B19" i="10"/>
  <c r="C19" i="10"/>
  <c r="H21" i="10"/>
  <c r="I21" i="10"/>
  <c r="B23" i="10"/>
  <c r="C23" i="10"/>
  <c r="H25" i="10"/>
  <c r="I25" i="10"/>
  <c r="B27" i="10"/>
  <c r="C27" i="10"/>
  <c r="H29" i="10"/>
  <c r="I29" i="10"/>
  <c r="B31" i="10"/>
  <c r="C31" i="10"/>
  <c r="H33" i="10"/>
  <c r="I33" i="10"/>
  <c r="B35" i="10"/>
  <c r="C35" i="10"/>
  <c r="H37" i="10"/>
  <c r="I37" i="10"/>
  <c r="H41" i="10"/>
  <c r="I41" i="10"/>
  <c r="B9" i="10"/>
  <c r="C9" i="10"/>
  <c r="B13" i="10"/>
  <c r="C13" i="10"/>
  <c r="B37" i="10"/>
  <c r="C37" i="10"/>
  <c r="E3" i="10"/>
  <c r="F3" i="10"/>
  <c r="H4" i="10"/>
  <c r="I4" i="10"/>
  <c r="B6" i="10"/>
  <c r="C6" i="10"/>
  <c r="H8" i="10"/>
  <c r="I8" i="10"/>
  <c r="B10" i="10"/>
  <c r="C10" i="10"/>
  <c r="H12" i="10"/>
  <c r="I12" i="10"/>
  <c r="H16" i="10"/>
  <c r="I16" i="10"/>
  <c r="B18" i="10"/>
  <c r="C18" i="10"/>
  <c r="H20" i="10"/>
  <c r="I20" i="10"/>
  <c r="B22" i="10"/>
  <c r="C22" i="10"/>
  <c r="H24" i="10"/>
  <c r="I24" i="10"/>
  <c r="B26" i="10"/>
  <c r="C26" i="10"/>
  <c r="H28" i="10"/>
  <c r="I28" i="10"/>
  <c r="B30" i="10"/>
  <c r="C30" i="10"/>
  <c r="H32" i="10"/>
  <c r="I32" i="10"/>
  <c r="H36" i="10"/>
  <c r="I36" i="10"/>
  <c r="B38" i="10"/>
  <c r="C38" i="10"/>
  <c r="H40" i="10"/>
  <c r="I40" i="10"/>
  <c r="B41" i="10"/>
  <c r="B14" i="10"/>
  <c r="B29" i="10"/>
  <c r="B4" i="10"/>
  <c r="B32" i="10"/>
  <c r="B34" i="10"/>
  <c r="B39" i="10"/>
  <c r="D39" i="10" s="1"/>
  <c r="B40" i="10"/>
  <c r="H19" i="10"/>
  <c r="B3" i="10"/>
  <c r="H3" i="10"/>
  <c r="E41" i="10"/>
  <c r="E40" i="10"/>
  <c r="G40" i="10" s="1"/>
  <c r="E39" i="10"/>
  <c r="E38" i="10"/>
  <c r="E37" i="10"/>
  <c r="G37" i="10" s="1"/>
  <c r="E36" i="10"/>
  <c r="E35" i="10"/>
  <c r="E34" i="10"/>
  <c r="E33" i="10"/>
  <c r="E32" i="10"/>
  <c r="E31" i="10"/>
  <c r="E30" i="10"/>
  <c r="E29" i="10"/>
  <c r="E28" i="10"/>
  <c r="E27" i="10"/>
  <c r="G27" i="10" s="1"/>
  <c r="E26" i="10"/>
  <c r="E25" i="10"/>
  <c r="E24" i="10"/>
  <c r="E23" i="10"/>
  <c r="E22" i="10"/>
  <c r="E21" i="10"/>
  <c r="E20" i="10"/>
  <c r="E19" i="10"/>
  <c r="E18" i="10"/>
  <c r="E17" i="10"/>
  <c r="E16" i="10"/>
  <c r="E15" i="10"/>
  <c r="G15" i="10" s="1"/>
  <c r="E14" i="10"/>
  <c r="E13" i="10"/>
  <c r="E12" i="10"/>
  <c r="E11" i="10"/>
  <c r="E10" i="10"/>
  <c r="E9" i="10"/>
  <c r="E8" i="10"/>
  <c r="E7" i="10"/>
  <c r="E6" i="10"/>
  <c r="G6" i="10" s="1"/>
  <c r="E5" i="10"/>
  <c r="E4" i="10"/>
  <c r="G35" i="10" l="1"/>
  <c r="G31" i="10"/>
  <c r="G23" i="10"/>
  <c r="G39" i="10"/>
  <c r="G8" i="10"/>
  <c r="G16" i="10"/>
  <c r="G24" i="10"/>
  <c r="D32" i="10"/>
  <c r="D3" i="10"/>
  <c r="D14" i="10"/>
  <c r="G4" i="10"/>
  <c r="G28" i="10"/>
  <c r="G36" i="10"/>
  <c r="G7" i="10"/>
  <c r="G11" i="10"/>
  <c r="G12" i="10"/>
  <c r="G32" i="10"/>
  <c r="G19" i="10"/>
  <c r="D29" i="10"/>
  <c r="G20" i="10"/>
  <c r="M17" i="10"/>
  <c r="D34" i="10"/>
  <c r="G9" i="10"/>
  <c r="G10" i="10"/>
  <c r="G13" i="10"/>
  <c r="G25" i="10"/>
  <c r="G33" i="10"/>
  <c r="G17" i="10"/>
  <c r="G22" i="10"/>
  <c r="G34" i="10"/>
  <c r="J12" i="10"/>
  <c r="J29" i="10"/>
  <c r="G3" i="10"/>
  <c r="J19" i="10"/>
  <c r="G21" i="10"/>
  <c r="G41" i="10"/>
  <c r="D40" i="10"/>
  <c r="G5" i="10"/>
  <c r="G29" i="10"/>
  <c r="D4" i="10"/>
  <c r="G14" i="10"/>
  <c r="G26" i="10"/>
  <c r="G38" i="10"/>
  <c r="J36" i="10"/>
  <c r="J34" i="10"/>
  <c r="J14" i="10"/>
  <c r="D8" i="10"/>
  <c r="M39" i="10"/>
  <c r="M27" i="10"/>
  <c r="M19" i="10"/>
  <c r="M11" i="10"/>
  <c r="M41" i="10"/>
  <c r="M20" i="10"/>
  <c r="M21" i="10"/>
  <c r="M26" i="10"/>
  <c r="M5" i="10"/>
  <c r="M28" i="10"/>
  <c r="M12" i="10"/>
  <c r="M8" i="10"/>
  <c r="M30" i="10"/>
  <c r="M22" i="10"/>
  <c r="M29" i="10"/>
  <c r="M9" i="10"/>
  <c r="M34" i="10"/>
  <c r="M31" i="10"/>
  <c r="M3" i="10"/>
  <c r="M40" i="10"/>
  <c r="M36" i="10"/>
  <c r="F44" i="10"/>
  <c r="C49" i="10" s="1"/>
  <c r="J39" i="10"/>
  <c r="M16" i="10"/>
  <c r="G30" i="10"/>
  <c r="D19" i="10"/>
  <c r="J30" i="10"/>
  <c r="M24" i="10"/>
  <c r="J21" i="10"/>
  <c r="M18" i="10"/>
  <c r="M10" i="10"/>
  <c r="M35" i="10"/>
  <c r="M23" i="10"/>
  <c r="M7" i="10"/>
  <c r="G18" i="10"/>
  <c r="M37" i="10"/>
  <c r="J28" i="10"/>
  <c r="D22" i="10"/>
  <c r="M13" i="10"/>
  <c r="J5" i="10"/>
  <c r="D21" i="10"/>
  <c r="J11" i="10"/>
  <c r="D5" i="10"/>
  <c r="C44" i="10"/>
  <c r="B49" i="10" s="1"/>
  <c r="I44" i="10"/>
  <c r="D49" i="10" s="1"/>
  <c r="M38" i="10"/>
  <c r="M14" i="10"/>
  <c r="M6" i="10"/>
  <c r="D20" i="10"/>
  <c r="M15" i="10"/>
  <c r="M32" i="10"/>
  <c r="M4" i="10"/>
  <c r="M33" i="10"/>
  <c r="M25" i="10"/>
  <c r="J20" i="10"/>
  <c r="D13" i="10"/>
  <c r="J33" i="10"/>
  <c r="D23" i="10"/>
  <c r="J17" i="10"/>
  <c r="D11" i="10"/>
  <c r="J9" i="10"/>
  <c r="J38" i="10"/>
  <c r="D24" i="10"/>
  <c r="J18" i="10"/>
  <c r="J6" i="10"/>
  <c r="J35" i="10"/>
  <c r="D25" i="10"/>
  <c r="D17" i="10"/>
  <c r="J40" i="10"/>
  <c r="J32" i="10"/>
  <c r="D6" i="10"/>
  <c r="D37" i="10"/>
  <c r="J24" i="10"/>
  <c r="D10" i="10"/>
  <c r="J41" i="10"/>
  <c r="D27" i="10"/>
  <c r="J4" i="10"/>
  <c r="D35" i="10"/>
  <c r="D26" i="10"/>
  <c r="D9" i="10"/>
  <c r="D28" i="10"/>
  <c r="J22" i="10"/>
  <c r="D12" i="10"/>
  <c r="J10" i="10"/>
  <c r="J23" i="10"/>
  <c r="J15" i="10"/>
  <c r="J7" i="10"/>
  <c r="D41" i="10"/>
  <c r="D38" i="10"/>
  <c r="D30" i="10"/>
  <c r="D18" i="10"/>
  <c r="J16" i="10"/>
  <c r="J8" i="10"/>
  <c r="J37" i="10"/>
  <c r="D31" i="10"/>
  <c r="J25" i="10"/>
  <c r="D15" i="10"/>
  <c r="J13" i="10"/>
  <c r="D7" i="10"/>
  <c r="D36" i="10"/>
  <c r="J26" i="10"/>
  <c r="D16" i="10"/>
  <c r="L44" i="10"/>
  <c r="E49" i="10" s="1"/>
  <c r="D33" i="10"/>
  <c r="J31" i="10"/>
  <c r="J27" i="10"/>
  <c r="H44" i="10"/>
  <c r="D47" i="10" s="1"/>
  <c r="J3" i="10"/>
  <c r="E44" i="10"/>
  <c r="C47" i="10" s="1"/>
  <c r="K44" i="10"/>
  <c r="E47" i="10" s="1"/>
  <c r="B44" i="10"/>
  <c r="B47" i="10" s="1"/>
  <c r="G44" i="10" l="1"/>
  <c r="C48" i="10"/>
  <c r="B48" i="10"/>
  <c r="E48" i="10"/>
  <c r="M44" i="10"/>
  <c r="D48" i="10"/>
  <c r="J44" i="10"/>
  <c r="D44" i="10"/>
</calcChain>
</file>

<file path=xl/sharedStrings.xml><?xml version="1.0" encoding="utf-8"?>
<sst xmlns="http://schemas.openxmlformats.org/spreadsheetml/2006/main" count="1332" uniqueCount="93">
  <si>
    <t>Barnsley</t>
  </si>
  <si>
    <t>Bassetlaw</t>
  </si>
  <si>
    <t>Bradford</t>
  </si>
  <si>
    <t>Calderdale</t>
  </si>
  <si>
    <t>County Durham</t>
  </si>
  <si>
    <t>Craven</t>
  </si>
  <si>
    <t>Darlington</t>
  </si>
  <si>
    <t>Doncaster</t>
  </si>
  <si>
    <t>East Lindsey</t>
  </si>
  <si>
    <t>East Riding of Yorkshire</t>
  </si>
  <si>
    <t>Gateshead</t>
  </si>
  <si>
    <t>Hambleton</t>
  </si>
  <si>
    <t>Harrogate</t>
  </si>
  <si>
    <t>Hartlepool</t>
  </si>
  <si>
    <t>High Peak</t>
  </si>
  <si>
    <t>Kingston upon Hull, City of</t>
  </si>
  <si>
    <t>Kirklees</t>
  </si>
  <si>
    <t>Leeds</t>
  </si>
  <si>
    <t>Middlesbrough</t>
  </si>
  <si>
    <t>Newcastle upon Tyne</t>
  </si>
  <si>
    <t>North East Derbyshire</t>
  </si>
  <si>
    <t>North East Lincolnshire</t>
  </si>
  <si>
    <t>North Lincolnshire</t>
  </si>
  <si>
    <t>North Tyneside</t>
  </si>
  <si>
    <t>Northumberland</t>
  </si>
  <si>
    <t>Pendle</t>
  </si>
  <si>
    <t>Redcar and Cleveland</t>
  </si>
  <si>
    <t>Richmondshire</t>
  </si>
  <si>
    <t>Rotherham</t>
  </si>
  <si>
    <t>Ryedale</t>
  </si>
  <si>
    <t>Scarborough</t>
  </si>
  <si>
    <t>Selby</t>
  </si>
  <si>
    <t>Sheffield</t>
  </si>
  <si>
    <t>South Tyneside</t>
  </si>
  <si>
    <t>Stockton-on-Tees</t>
  </si>
  <si>
    <t>Sunderland</t>
  </si>
  <si>
    <t>Wakefield</t>
  </si>
  <si>
    <t>West Lindsey</t>
  </si>
  <si>
    <t>York</t>
  </si>
  <si>
    <t>Local Authority</t>
  </si>
  <si>
    <t>Community Renewables</t>
  </si>
  <si>
    <t>Consumer Evolution</t>
  </si>
  <si>
    <t>Steady Progression</t>
  </si>
  <si>
    <t>Two Degrees</t>
  </si>
  <si>
    <t>MIN</t>
  </si>
  <si>
    <t>MAX</t>
  </si>
  <si>
    <t xml:space="preserve">MIN </t>
  </si>
  <si>
    <t>Kingston upon Hull</t>
  </si>
  <si>
    <t>Northern Powergrid</t>
  </si>
  <si>
    <t>Min</t>
  </si>
  <si>
    <t>Max</t>
  </si>
  <si>
    <t>Inc</t>
  </si>
  <si>
    <t>INC</t>
  </si>
  <si>
    <t>Leeds City Region</t>
  </si>
  <si>
    <t>North Eastern</t>
  </si>
  <si>
    <t>Tees Valley</t>
  </si>
  <si>
    <t>Sheffield City Region</t>
  </si>
  <si>
    <t>Greater Lincolnshire</t>
  </si>
  <si>
    <t>Humber</t>
  </si>
  <si>
    <t>York and North Yorkshire</t>
  </si>
  <si>
    <t>Derby, Derbyshire, Nottingham and Nottinghamshire,</t>
  </si>
  <si>
    <t>Lancashire</t>
  </si>
  <si>
    <t>Electric Vehicles (No.)</t>
  </si>
  <si>
    <t>VLookup Ref</t>
  </si>
  <si>
    <t>Select Your Local Authority</t>
  </si>
  <si>
    <t>Derby, Derbyshire, Nottingham and Nottinghamshire</t>
  </si>
  <si>
    <t>LEPs</t>
  </si>
  <si>
    <t>LEP 1</t>
  </si>
  <si>
    <t>LEP 2</t>
  </si>
  <si>
    <t>Feel free to copy and paste your own copy of the data above into the UNLOCKED AREA below - and alter the copy as you please</t>
  </si>
  <si>
    <t>LEP</t>
  </si>
  <si>
    <r>
      <t xml:space="preserve">Leeds City Region | </t>
    </r>
    <r>
      <rPr>
        <sz val="11"/>
        <color rgb="FFFF0000"/>
        <rFont val="Calibri"/>
        <family val="2"/>
        <scheme val="minor"/>
      </rPr>
      <t>Sheffield City Region</t>
    </r>
  </si>
  <si>
    <r>
      <t xml:space="preserve">Derby, Derbyshire, Nottingham and Nottinghamshire, </t>
    </r>
    <r>
      <rPr>
        <sz val="11"/>
        <color rgb="FFFF0000"/>
        <rFont val="Calibri"/>
        <family val="2"/>
        <scheme val="minor"/>
      </rPr>
      <t>Sheffield City Region</t>
    </r>
  </si>
  <si>
    <r>
      <t xml:space="preserve">Leeds City Region | </t>
    </r>
    <r>
      <rPr>
        <sz val="11"/>
        <color rgb="FFFF0000"/>
        <rFont val="Calibri"/>
        <family val="2"/>
        <scheme val="minor"/>
      </rPr>
      <t>York and North Yorkshire</t>
    </r>
  </si>
  <si>
    <r>
      <t xml:space="preserve">Humber | </t>
    </r>
    <r>
      <rPr>
        <sz val="11"/>
        <color rgb="FFFF0000"/>
        <rFont val="Calibri"/>
        <family val="2"/>
        <scheme val="minor"/>
      </rPr>
      <t>York and North Yorkshire</t>
    </r>
  </si>
  <si>
    <r>
      <t xml:space="preserve">Derby, Derbyshire, Nottingham and Nottinghamshire | </t>
    </r>
    <r>
      <rPr>
        <sz val="11"/>
        <color rgb="FFFF0000"/>
        <rFont val="Calibri"/>
        <family val="2"/>
        <scheme val="minor"/>
      </rPr>
      <t>Sheffield City Region</t>
    </r>
  </si>
  <si>
    <r>
      <t xml:space="preserve">Greater Lincolnshire | </t>
    </r>
    <r>
      <rPr>
        <sz val="11"/>
        <color rgb="FFFF0000"/>
        <rFont val="Calibri"/>
        <family val="2"/>
        <scheme val="minor"/>
      </rPr>
      <t>Humber</t>
    </r>
  </si>
  <si>
    <t>Consumer Transformation</t>
  </si>
  <si>
    <t>Leading The Way</t>
  </si>
  <si>
    <t>System Transformation</t>
  </si>
  <si>
    <t>CT</t>
  </si>
  <si>
    <t>LTW</t>
  </si>
  <si>
    <t>ST</t>
  </si>
  <si>
    <t>See DFES Min Max Range by LA Charts</t>
  </si>
  <si>
    <t>See Your LA - Forecasts</t>
  </si>
  <si>
    <t>Decade</t>
  </si>
  <si>
    <t>PS</t>
  </si>
  <si>
    <t>NPg Planning Scenario</t>
  </si>
  <si>
    <t>NPg DFES 2021: Your HP projections for your LA</t>
  </si>
  <si>
    <t>FS</t>
  </si>
  <si>
    <t>Falling Short</t>
  </si>
  <si>
    <t>https://odileeds.github.io/northern-powergrid/2022-DFES/</t>
  </si>
  <si>
    <t>You can now see the 31,393 Heat Pumps in 2030 for NPg Planning Scenario in the Wakefield Chart above - in the ODI tool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</si>
</sst>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20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BF22"/>
        <bgColor indexed="64"/>
      </patternFill>
    </fill>
    <fill>
      <patternFill patternType="solid">
        <fgColor rgb="FFC2CD23"/>
        <bgColor indexed="64"/>
      </patternFill>
    </fill>
    <fill>
      <patternFill patternType="solid">
        <fgColor rgb="FF827B7A"/>
        <bgColor indexed="64"/>
      </patternFill>
    </fill>
    <fill>
      <patternFill patternType="solid">
        <fgColor rgb="FF5BCBF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7" applyNumberFormat="0" applyFill="0" applyAlignment="0" applyProtection="0"/>
    <xf numFmtId="0" fontId="19" fillId="0" borderId="0" applyNumberFormat="0" applyFill="0" applyBorder="0" applyAlignment="0" applyProtection="0"/>
  </cellStyleXfs>
  <cellXfs count="69">
    <xf numFmtId="0" fontId="0" fillId="0" borderId="0" xfId="0"/>
    <xf numFmtId="0" fontId="3" fillId="0" borderId="1" xfId="0" applyFont="1" applyBorder="1"/>
    <xf numFmtId="0" fontId="0" fillId="0" borderId="1" xfId="0" applyBorder="1"/>
    <xf numFmtId="164" fontId="0" fillId="0" borderId="1" xfId="1" applyNumberFormat="1" applyFont="1" applyBorder="1"/>
    <xf numFmtId="0" fontId="5" fillId="2" borderId="1" xfId="0" applyFont="1" applyFill="1" applyBorder="1" applyAlignment="1">
      <alignment horizontal="right"/>
    </xf>
    <xf numFmtId="164" fontId="0" fillId="0" borderId="1" xfId="0" applyNumberFormat="1" applyBorder="1"/>
    <xf numFmtId="164" fontId="3" fillId="0" borderId="1" xfId="0" applyNumberFormat="1" applyFont="1" applyBorder="1"/>
    <xf numFmtId="0" fontId="0" fillId="0" borderId="3" xfId="0" applyBorder="1"/>
    <xf numFmtId="0" fontId="0" fillId="0" borderId="6" xfId="0" applyBorder="1"/>
    <xf numFmtId="0" fontId="7" fillId="3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164" fontId="8" fillId="0" borderId="1" xfId="2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/>
    <xf numFmtId="0" fontId="0" fillId="0" borderId="0" xfId="0" applyFont="1"/>
    <xf numFmtId="0" fontId="0" fillId="0" borderId="0" xfId="0" applyFont="1" applyFill="1" applyBorder="1"/>
    <xf numFmtId="164" fontId="0" fillId="0" borderId="0" xfId="1" applyNumberFormat="1" applyFont="1" applyFill="1" applyBorder="1"/>
    <xf numFmtId="0" fontId="9" fillId="0" borderId="0" xfId="0" applyFont="1" applyFill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Protection="1"/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6" xfId="0" applyFont="1" applyBorder="1" applyAlignment="1"/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2" fillId="0" borderId="0" xfId="0" applyFont="1"/>
    <xf numFmtId="0" fontId="10" fillId="4" borderId="1" xfId="0" applyFont="1" applyFill="1" applyBorder="1" applyProtection="1">
      <protection locked="0"/>
    </xf>
    <xf numFmtId="0" fontId="13" fillId="5" borderId="0" xfId="0" applyFont="1" applyFill="1" applyProtection="1">
      <protection locked="0"/>
    </xf>
    <xf numFmtId="0" fontId="14" fillId="5" borderId="0" xfId="0" applyFont="1" applyFill="1" applyProtection="1">
      <protection locked="0"/>
    </xf>
    <xf numFmtId="0" fontId="15" fillId="5" borderId="0" xfId="0" applyFont="1" applyFill="1" applyProtection="1">
      <protection locked="0"/>
    </xf>
    <xf numFmtId="0" fontId="0" fillId="5" borderId="0" xfId="0" applyFont="1" applyFill="1" applyProtection="1">
      <protection locked="0"/>
    </xf>
    <xf numFmtId="0" fontId="3" fillId="5" borderId="0" xfId="0" applyFont="1" applyFill="1" applyBorder="1" applyProtection="1">
      <protection locked="0"/>
    </xf>
    <xf numFmtId="0" fontId="0" fillId="5" borderId="0" xfId="0" applyFont="1" applyFill="1" applyBorder="1"/>
    <xf numFmtId="164" fontId="0" fillId="5" borderId="0" xfId="1" applyNumberFormat="1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6" fillId="0" borderId="1" xfId="0" applyFont="1" applyBorder="1" applyAlignment="1">
      <alignment vertical="center" wrapText="1"/>
    </xf>
    <xf numFmtId="0" fontId="2" fillId="7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0" fontId="11" fillId="0" borderId="0" xfId="0" applyFont="1" applyFill="1" applyProtection="1">
      <protection hidden="1"/>
    </xf>
    <xf numFmtId="0" fontId="17" fillId="0" borderId="0" xfId="0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164" fontId="11" fillId="0" borderId="0" xfId="1" applyNumberFormat="1" applyFont="1" applyFill="1" applyBorder="1" applyProtection="1">
      <protection hidden="1"/>
    </xf>
    <xf numFmtId="0" fontId="11" fillId="0" borderId="0" xfId="0" applyFont="1"/>
    <xf numFmtId="0" fontId="11" fillId="0" borderId="0" xfId="0" applyFont="1" applyBorder="1" applyProtection="1">
      <protection hidden="1"/>
    </xf>
    <xf numFmtId="0" fontId="18" fillId="0" borderId="0" xfId="0" applyFont="1"/>
    <xf numFmtId="0" fontId="4" fillId="0" borderId="2" xfId="0" applyFont="1" applyBorder="1" applyAlignment="1">
      <alignment horizontal="center" vertical="center"/>
    </xf>
    <xf numFmtId="0" fontId="20" fillId="0" borderId="0" xfId="0" applyFont="1"/>
    <xf numFmtId="0" fontId="21" fillId="0" borderId="0" xfId="3" applyFont="1"/>
    <xf numFmtId="0" fontId="4" fillId="0" borderId="2" xfId="0" applyFont="1" applyBorder="1" applyAlignment="1">
      <alignment vertical="center"/>
    </xf>
    <xf numFmtId="0" fontId="0" fillId="0" borderId="1" xfId="1" applyNumberFormat="1" applyFont="1" applyBorder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4">
    <cellStyle name="Comma" xfId="1" builtinId="3"/>
    <cellStyle name="Hyperlink" xfId="3" builtinId="8"/>
    <cellStyle name="Linked Cell" xfId="2" builtinId="24"/>
    <cellStyle name="Normal" xfId="0" builtinId="0"/>
  </cellStyles>
  <dxfs count="0"/>
  <tableStyles count="0" defaultTableStyle="TableStyleMedium2" defaultPivotStyle="PivotStyleLight16"/>
  <colors>
    <mruColors>
      <color rgb="FF827B7A"/>
      <color rgb="FF5BCBF5"/>
      <color rgb="FFC2CD23"/>
      <color rgb="FFFFBF22"/>
      <color rgb="FF00AB84"/>
      <color rgb="FFFFFFCC"/>
      <color rgb="FFFF66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'Your LA - Forecasts'!$AL$2</c:f>
          <c:strCache>
            <c:ptCount val="1"/>
            <c:pt idx="0">
              <c:v>NPg DFES 2022: Heat Pump projections for Wakefield</c:v>
            </c:pt>
          </c:strCache>
        </c:strRef>
      </c:tx>
      <c:overlay val="0"/>
      <c:txPr>
        <a:bodyPr/>
        <a:lstStyle/>
        <a:p>
          <a:pPr>
            <a:defRPr sz="2800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'Your LA - Forecasts'!$AL$3</c:f>
              <c:strCache>
                <c:ptCount val="1"/>
                <c:pt idx="0">
                  <c:v>NPg Planning Scenario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'Your LA - Forecasts'!$AO$2:$BT$2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Forecasts'!$AO$3:$BT$3</c:f>
              <c:numCache>
                <c:formatCode>_-* #,##0_-;\-* #,##0_-;_-* "-"??_-;_-@_-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1695</c:v>
                </c:pt>
                <c:pt idx="3">
                  <c:v>2551</c:v>
                </c:pt>
                <c:pt idx="4">
                  <c:v>3554</c:v>
                </c:pt>
                <c:pt idx="5">
                  <c:v>4616</c:v>
                </c:pt>
                <c:pt idx="6">
                  <c:v>7314</c:v>
                </c:pt>
                <c:pt idx="7">
                  <c:v>10699</c:v>
                </c:pt>
                <c:pt idx="8">
                  <c:v>14262</c:v>
                </c:pt>
                <c:pt idx="9">
                  <c:v>19057</c:v>
                </c:pt>
                <c:pt idx="10">
                  <c:v>24355</c:v>
                </c:pt>
                <c:pt idx="11">
                  <c:v>31393</c:v>
                </c:pt>
                <c:pt idx="12">
                  <c:v>37078</c:v>
                </c:pt>
                <c:pt idx="13">
                  <c:v>43475</c:v>
                </c:pt>
                <c:pt idx="14">
                  <c:v>50218</c:v>
                </c:pt>
                <c:pt idx="15">
                  <c:v>57821</c:v>
                </c:pt>
                <c:pt idx="16">
                  <c:v>66329</c:v>
                </c:pt>
                <c:pt idx="17">
                  <c:v>74043</c:v>
                </c:pt>
                <c:pt idx="18">
                  <c:v>81790</c:v>
                </c:pt>
                <c:pt idx="19">
                  <c:v>89652</c:v>
                </c:pt>
                <c:pt idx="20">
                  <c:v>97756</c:v>
                </c:pt>
                <c:pt idx="21">
                  <c:v>105465</c:v>
                </c:pt>
                <c:pt idx="22">
                  <c:v>113598</c:v>
                </c:pt>
                <c:pt idx="23">
                  <c:v>121056</c:v>
                </c:pt>
                <c:pt idx="24">
                  <c:v>127700</c:v>
                </c:pt>
                <c:pt idx="25">
                  <c:v>133472</c:v>
                </c:pt>
                <c:pt idx="26">
                  <c:v>138690</c:v>
                </c:pt>
                <c:pt idx="27">
                  <c:v>143484</c:v>
                </c:pt>
                <c:pt idx="28">
                  <c:v>148393</c:v>
                </c:pt>
                <c:pt idx="29">
                  <c:v>153291</c:v>
                </c:pt>
                <c:pt idx="30">
                  <c:v>154744</c:v>
                </c:pt>
                <c:pt idx="31">
                  <c:v>155642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11-48AB-915F-16F38E46530F}"/>
            </c:ext>
          </c:extLst>
        </c:ser>
        <c:ser>
          <c:idx val="3"/>
          <c:order val="1"/>
          <c:tx>
            <c:strRef>
              <c:f>'Your LA - Forecasts'!$AL$4</c:f>
              <c:strCache>
                <c:ptCount val="1"/>
                <c:pt idx="0">
                  <c:v>Consumer Transformation</c:v>
                </c:pt>
              </c:strCache>
            </c:strRef>
          </c:tx>
          <c:spPr>
            <a:ln>
              <a:solidFill>
                <a:srgbClr val="FFBF22"/>
              </a:solidFill>
            </a:ln>
          </c:spPr>
          <c:marker>
            <c:symbol val="none"/>
          </c:marker>
          <c:cat>
            <c:numRef>
              <c:f>'Your LA - Forecasts'!$AO$2:$BT$2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Forecasts'!$AO$4:$BT$4</c:f>
              <c:numCache>
                <c:formatCode>_-* #,##0_-;\-* #,##0_-;_-* "-"??_-;_-@_-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1546</c:v>
                </c:pt>
                <c:pt idx="3">
                  <c:v>2609</c:v>
                </c:pt>
                <c:pt idx="4">
                  <c:v>3385</c:v>
                </c:pt>
                <c:pt idx="5">
                  <c:v>4251</c:v>
                </c:pt>
                <c:pt idx="6">
                  <c:v>5111</c:v>
                </c:pt>
                <c:pt idx="7">
                  <c:v>7130</c:v>
                </c:pt>
                <c:pt idx="8">
                  <c:v>10206</c:v>
                </c:pt>
                <c:pt idx="9">
                  <c:v>14719</c:v>
                </c:pt>
                <c:pt idx="10">
                  <c:v>20483</c:v>
                </c:pt>
                <c:pt idx="11">
                  <c:v>27581</c:v>
                </c:pt>
                <c:pt idx="12">
                  <c:v>34648</c:v>
                </c:pt>
                <c:pt idx="13">
                  <c:v>41604</c:v>
                </c:pt>
                <c:pt idx="14">
                  <c:v>48530</c:v>
                </c:pt>
                <c:pt idx="15">
                  <c:v>55408</c:v>
                </c:pt>
                <c:pt idx="16">
                  <c:v>63577</c:v>
                </c:pt>
                <c:pt idx="17">
                  <c:v>72695</c:v>
                </c:pt>
                <c:pt idx="18">
                  <c:v>80849</c:v>
                </c:pt>
                <c:pt idx="19">
                  <c:v>88958</c:v>
                </c:pt>
                <c:pt idx="20">
                  <c:v>97017</c:v>
                </c:pt>
                <c:pt idx="21">
                  <c:v>105339</c:v>
                </c:pt>
                <c:pt idx="22">
                  <c:v>112965</c:v>
                </c:pt>
                <c:pt idx="23">
                  <c:v>119334</c:v>
                </c:pt>
                <c:pt idx="24">
                  <c:v>124431</c:v>
                </c:pt>
                <c:pt idx="25">
                  <c:v>128332</c:v>
                </c:pt>
                <c:pt idx="26">
                  <c:v>131347</c:v>
                </c:pt>
                <c:pt idx="27">
                  <c:v>133940</c:v>
                </c:pt>
                <c:pt idx="28">
                  <c:v>136350</c:v>
                </c:pt>
                <c:pt idx="29">
                  <c:v>138604</c:v>
                </c:pt>
                <c:pt idx="30">
                  <c:v>140607</c:v>
                </c:pt>
                <c:pt idx="31">
                  <c:v>141463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11-48AB-915F-16F38E46530F}"/>
            </c:ext>
          </c:extLst>
        </c:ser>
        <c:ser>
          <c:idx val="4"/>
          <c:order val="2"/>
          <c:tx>
            <c:strRef>
              <c:f>'Your LA - Forecasts'!$AL$5</c:f>
              <c:strCache>
                <c:ptCount val="1"/>
                <c:pt idx="0">
                  <c:v>Leading The Way</c:v>
                </c:pt>
              </c:strCache>
            </c:strRef>
          </c:tx>
          <c:spPr>
            <a:ln>
              <a:solidFill>
                <a:srgbClr val="C2CD23"/>
              </a:solidFill>
            </a:ln>
          </c:spPr>
          <c:marker>
            <c:symbol val="none"/>
          </c:marker>
          <c:cat>
            <c:numRef>
              <c:f>'Your LA - Forecasts'!$AO$2:$BT$2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Forecasts'!$AO$5:$BT$5</c:f>
              <c:numCache>
                <c:formatCode>_-* #,##0_-;\-* #,##0_-;_-* "-"??_-;_-@_-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1546</c:v>
                </c:pt>
                <c:pt idx="3">
                  <c:v>2186</c:v>
                </c:pt>
                <c:pt idx="4">
                  <c:v>4713</c:v>
                </c:pt>
                <c:pt idx="5">
                  <c:v>7657</c:v>
                </c:pt>
                <c:pt idx="6">
                  <c:v>11742</c:v>
                </c:pt>
                <c:pt idx="7">
                  <c:v>16861</c:v>
                </c:pt>
                <c:pt idx="8">
                  <c:v>21340</c:v>
                </c:pt>
                <c:pt idx="9">
                  <c:v>26407</c:v>
                </c:pt>
                <c:pt idx="10">
                  <c:v>31098</c:v>
                </c:pt>
                <c:pt idx="11">
                  <c:v>36189</c:v>
                </c:pt>
                <c:pt idx="12">
                  <c:v>43256</c:v>
                </c:pt>
                <c:pt idx="13">
                  <c:v>49139</c:v>
                </c:pt>
                <c:pt idx="14">
                  <c:v>55077</c:v>
                </c:pt>
                <c:pt idx="15">
                  <c:v>60969</c:v>
                </c:pt>
                <c:pt idx="16">
                  <c:v>67905</c:v>
                </c:pt>
                <c:pt idx="17">
                  <c:v>77544</c:v>
                </c:pt>
                <c:pt idx="18">
                  <c:v>84486</c:v>
                </c:pt>
                <c:pt idx="19">
                  <c:v>89721</c:v>
                </c:pt>
                <c:pt idx="20">
                  <c:v>94945</c:v>
                </c:pt>
                <c:pt idx="21">
                  <c:v>98938</c:v>
                </c:pt>
                <c:pt idx="22">
                  <c:v>104522</c:v>
                </c:pt>
                <c:pt idx="23">
                  <c:v>107100</c:v>
                </c:pt>
                <c:pt idx="24">
                  <c:v>109256</c:v>
                </c:pt>
                <c:pt idx="25">
                  <c:v>112089</c:v>
                </c:pt>
                <c:pt idx="26">
                  <c:v>114433</c:v>
                </c:pt>
                <c:pt idx="27">
                  <c:v>116851</c:v>
                </c:pt>
                <c:pt idx="28">
                  <c:v>118548</c:v>
                </c:pt>
                <c:pt idx="29">
                  <c:v>119994</c:v>
                </c:pt>
                <c:pt idx="30">
                  <c:v>121284</c:v>
                </c:pt>
                <c:pt idx="31">
                  <c:v>121356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11-48AB-915F-16F38E46530F}"/>
            </c:ext>
          </c:extLst>
        </c:ser>
        <c:ser>
          <c:idx val="0"/>
          <c:order val="3"/>
          <c:tx>
            <c:strRef>
              <c:f>'Your LA - Forecasts'!$AL$6</c:f>
              <c:strCache>
                <c:ptCount val="1"/>
                <c:pt idx="0">
                  <c:v>System Transformation</c:v>
                </c:pt>
              </c:strCache>
            </c:strRef>
          </c:tx>
          <c:spPr>
            <a:ln>
              <a:solidFill>
                <a:srgbClr val="5BCBF5"/>
              </a:solidFill>
            </a:ln>
          </c:spPr>
          <c:marker>
            <c:symbol val="none"/>
          </c:marker>
          <c:cat>
            <c:numRef>
              <c:f>'Your LA - Forecasts'!$AO$2:$BT$2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Forecasts'!$AO$6:$BT$6</c:f>
              <c:numCache>
                <c:formatCode>_-* #,##0_-;\-* #,##0_-;_-* "-"??_-;_-@_-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1546</c:v>
                </c:pt>
                <c:pt idx="3">
                  <c:v>2154</c:v>
                </c:pt>
                <c:pt idx="4">
                  <c:v>2666</c:v>
                </c:pt>
                <c:pt idx="5">
                  <c:v>3220</c:v>
                </c:pt>
                <c:pt idx="6">
                  <c:v>3827</c:v>
                </c:pt>
                <c:pt idx="7">
                  <c:v>4577</c:v>
                </c:pt>
                <c:pt idx="8">
                  <c:v>5597</c:v>
                </c:pt>
                <c:pt idx="9">
                  <c:v>6663</c:v>
                </c:pt>
                <c:pt idx="10">
                  <c:v>7804</c:v>
                </c:pt>
                <c:pt idx="11">
                  <c:v>9001</c:v>
                </c:pt>
                <c:pt idx="12">
                  <c:v>10214</c:v>
                </c:pt>
                <c:pt idx="13">
                  <c:v>11114</c:v>
                </c:pt>
                <c:pt idx="14">
                  <c:v>12035</c:v>
                </c:pt>
                <c:pt idx="15">
                  <c:v>12977</c:v>
                </c:pt>
                <c:pt idx="16">
                  <c:v>14213</c:v>
                </c:pt>
                <c:pt idx="17">
                  <c:v>18847</c:v>
                </c:pt>
                <c:pt idx="18">
                  <c:v>22683</c:v>
                </c:pt>
                <c:pt idx="19">
                  <c:v>26626</c:v>
                </c:pt>
                <c:pt idx="20">
                  <c:v>30658</c:v>
                </c:pt>
                <c:pt idx="21">
                  <c:v>34766</c:v>
                </c:pt>
                <c:pt idx="22">
                  <c:v>39697</c:v>
                </c:pt>
                <c:pt idx="23">
                  <c:v>44077</c:v>
                </c:pt>
                <c:pt idx="24">
                  <c:v>48678</c:v>
                </c:pt>
                <c:pt idx="25">
                  <c:v>53615</c:v>
                </c:pt>
                <c:pt idx="26">
                  <c:v>59000</c:v>
                </c:pt>
                <c:pt idx="27">
                  <c:v>65564</c:v>
                </c:pt>
                <c:pt idx="28">
                  <c:v>71286</c:v>
                </c:pt>
                <c:pt idx="29">
                  <c:v>76987</c:v>
                </c:pt>
                <c:pt idx="30">
                  <c:v>82688</c:v>
                </c:pt>
                <c:pt idx="31">
                  <c:v>87845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11-48AB-915F-16F38E46530F}"/>
            </c:ext>
          </c:extLst>
        </c:ser>
        <c:ser>
          <c:idx val="5"/>
          <c:order val="4"/>
          <c:tx>
            <c:strRef>
              <c:f>'Your LA - Forecasts'!$AL$7</c:f>
              <c:strCache>
                <c:ptCount val="1"/>
                <c:pt idx="0">
                  <c:v>Falling Short</c:v>
                </c:pt>
              </c:strCache>
            </c:strRef>
          </c:tx>
          <c:spPr>
            <a:ln>
              <a:solidFill>
                <a:srgbClr val="827B7A"/>
              </a:solidFill>
            </a:ln>
          </c:spPr>
          <c:marker>
            <c:symbol val="none"/>
          </c:marker>
          <c:cat>
            <c:numRef>
              <c:f>'Your LA - Forecasts'!$AO$2:$BT$2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Forecasts'!$AO$7:$BT$7</c:f>
              <c:numCache>
                <c:formatCode>_-* #,##0_-;\-* #,##0_-;_-* "-"??_-;_-@_-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1546</c:v>
                </c:pt>
                <c:pt idx="3">
                  <c:v>1916</c:v>
                </c:pt>
                <c:pt idx="4">
                  <c:v>2241</c:v>
                </c:pt>
                <c:pt idx="5">
                  <c:v>2569</c:v>
                </c:pt>
                <c:pt idx="6">
                  <c:v>2899</c:v>
                </c:pt>
                <c:pt idx="7">
                  <c:v>3574</c:v>
                </c:pt>
                <c:pt idx="8">
                  <c:v>4610</c:v>
                </c:pt>
                <c:pt idx="9">
                  <c:v>5854</c:v>
                </c:pt>
                <c:pt idx="10">
                  <c:v>7240</c:v>
                </c:pt>
                <c:pt idx="11">
                  <c:v>8763</c:v>
                </c:pt>
                <c:pt idx="12">
                  <c:v>10745</c:v>
                </c:pt>
                <c:pt idx="13">
                  <c:v>12743</c:v>
                </c:pt>
                <c:pt idx="14">
                  <c:v>14845</c:v>
                </c:pt>
                <c:pt idx="15">
                  <c:v>17093</c:v>
                </c:pt>
                <c:pt idx="16">
                  <c:v>19374</c:v>
                </c:pt>
                <c:pt idx="17">
                  <c:v>22957</c:v>
                </c:pt>
                <c:pt idx="18">
                  <c:v>26063</c:v>
                </c:pt>
                <c:pt idx="19">
                  <c:v>29506</c:v>
                </c:pt>
                <c:pt idx="20">
                  <c:v>33320</c:v>
                </c:pt>
                <c:pt idx="21">
                  <c:v>37485</c:v>
                </c:pt>
                <c:pt idx="22">
                  <c:v>42530</c:v>
                </c:pt>
                <c:pt idx="23">
                  <c:v>46441</c:v>
                </c:pt>
                <c:pt idx="24">
                  <c:v>50224</c:v>
                </c:pt>
                <c:pt idx="25">
                  <c:v>53844</c:v>
                </c:pt>
                <c:pt idx="26">
                  <c:v>57350</c:v>
                </c:pt>
                <c:pt idx="27">
                  <c:v>60933</c:v>
                </c:pt>
                <c:pt idx="28">
                  <c:v>64496</c:v>
                </c:pt>
                <c:pt idx="29">
                  <c:v>69054</c:v>
                </c:pt>
                <c:pt idx="30">
                  <c:v>73884</c:v>
                </c:pt>
                <c:pt idx="31">
                  <c:v>78672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511-48AB-915F-16F38E465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192800"/>
        <c:axId val="529193888"/>
      </c:lineChart>
      <c:catAx>
        <c:axId val="52919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540000"/>
          <a:lstStyle/>
          <a:p>
            <a:pPr>
              <a:defRPr sz="1200" b="1"/>
            </a:pPr>
            <a:endParaRPr lang="en-US"/>
          </a:p>
        </c:txPr>
        <c:crossAx val="529193888"/>
        <c:crosses val="autoZero"/>
        <c:auto val="1"/>
        <c:lblAlgn val="ctr"/>
        <c:lblOffset val="100"/>
        <c:noMultiLvlLbl val="0"/>
      </c:catAx>
      <c:valAx>
        <c:axId val="529193888"/>
        <c:scaling>
          <c:orientation val="minMax"/>
        </c:scaling>
        <c:delete val="0"/>
        <c:axPos val="l"/>
        <c:majorGridlines>
          <c:spPr>
            <a:ln>
              <a:solidFill>
                <a:srgbClr val="827B7A"/>
              </a:solidFill>
            </a:ln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800" b="1"/>
            </a:pPr>
            <a:endParaRPr lang="en-US"/>
          </a:p>
        </c:txPr>
        <c:crossAx val="52919280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'Your LA - Forecasts'!$B$40</c:f>
          <c:strCache>
            <c:ptCount val="1"/>
            <c:pt idx="0">
              <c:v>NPg DFES 2021: Your HP projections for your LA</c:v>
            </c:pt>
          </c:strCache>
        </c:strRef>
      </c:tx>
      <c:overlay val="0"/>
      <c:txPr>
        <a:bodyPr/>
        <a:lstStyle/>
        <a:p>
          <a:pPr>
            <a:defRPr sz="2800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'Your LA - Forecasts'!$B$41</c:f>
              <c:strCache>
                <c:ptCount val="1"/>
                <c:pt idx="0">
                  <c:v>NPg Planning Scenario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'Your LA - Forecasts'!$C$40:$AH$40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Forecasts'!$C$41:$AH$41</c:f>
              <c:numCache>
                <c:formatCode>_-* #,##0_-;\-* #,##0_-;_-* "-"??_-;_-@_-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1695</c:v>
                </c:pt>
                <c:pt idx="3">
                  <c:v>2551</c:v>
                </c:pt>
                <c:pt idx="4">
                  <c:v>3554</c:v>
                </c:pt>
                <c:pt idx="5">
                  <c:v>4616</c:v>
                </c:pt>
                <c:pt idx="6">
                  <c:v>7314</c:v>
                </c:pt>
                <c:pt idx="7">
                  <c:v>10699</c:v>
                </c:pt>
                <c:pt idx="8">
                  <c:v>14262</c:v>
                </c:pt>
                <c:pt idx="9">
                  <c:v>19057</c:v>
                </c:pt>
                <c:pt idx="10">
                  <c:v>24355</c:v>
                </c:pt>
                <c:pt idx="11">
                  <c:v>31393</c:v>
                </c:pt>
                <c:pt idx="12">
                  <c:v>37078</c:v>
                </c:pt>
                <c:pt idx="13">
                  <c:v>43475</c:v>
                </c:pt>
                <c:pt idx="14">
                  <c:v>50218</c:v>
                </c:pt>
                <c:pt idx="15">
                  <c:v>57821</c:v>
                </c:pt>
                <c:pt idx="16">
                  <c:v>66329</c:v>
                </c:pt>
                <c:pt idx="17">
                  <c:v>74043</c:v>
                </c:pt>
                <c:pt idx="18">
                  <c:v>81790</c:v>
                </c:pt>
                <c:pt idx="19">
                  <c:v>89652</c:v>
                </c:pt>
                <c:pt idx="20">
                  <c:v>97756</c:v>
                </c:pt>
                <c:pt idx="21">
                  <c:v>105465</c:v>
                </c:pt>
                <c:pt idx="22">
                  <c:v>113598</c:v>
                </c:pt>
                <c:pt idx="23">
                  <c:v>121056</c:v>
                </c:pt>
                <c:pt idx="24">
                  <c:v>127700</c:v>
                </c:pt>
                <c:pt idx="25">
                  <c:v>133472</c:v>
                </c:pt>
                <c:pt idx="26">
                  <c:v>138690</c:v>
                </c:pt>
                <c:pt idx="27">
                  <c:v>143484</c:v>
                </c:pt>
                <c:pt idx="28">
                  <c:v>148393</c:v>
                </c:pt>
                <c:pt idx="29">
                  <c:v>153291</c:v>
                </c:pt>
                <c:pt idx="30">
                  <c:v>154744</c:v>
                </c:pt>
                <c:pt idx="31">
                  <c:v>155642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77-40C6-8070-95E0CFF4B673}"/>
            </c:ext>
          </c:extLst>
        </c:ser>
        <c:ser>
          <c:idx val="2"/>
          <c:order val="1"/>
          <c:tx>
            <c:strRef>
              <c:f>'Your LA - Forecasts'!$B$42</c:f>
              <c:strCache>
                <c:ptCount val="1"/>
                <c:pt idx="0">
                  <c:v>Consumer Transformation</c:v>
                </c:pt>
              </c:strCache>
            </c:strRef>
          </c:tx>
          <c:spPr>
            <a:ln>
              <a:solidFill>
                <a:srgbClr val="FFBF22"/>
              </a:solidFill>
            </a:ln>
          </c:spPr>
          <c:marker>
            <c:symbol val="none"/>
          </c:marker>
          <c:cat>
            <c:numRef>
              <c:f>'Your LA - Forecasts'!$C$40:$AH$40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Forecasts'!$C$42:$AH$42</c:f>
              <c:numCache>
                <c:formatCode>_-* #,##0_-;\-* #,##0_-;_-* "-"??_-;_-@_-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1546</c:v>
                </c:pt>
                <c:pt idx="3">
                  <c:v>2609</c:v>
                </c:pt>
                <c:pt idx="4">
                  <c:v>3385</c:v>
                </c:pt>
                <c:pt idx="5">
                  <c:v>4251</c:v>
                </c:pt>
                <c:pt idx="6">
                  <c:v>5111</c:v>
                </c:pt>
                <c:pt idx="7">
                  <c:v>7130</c:v>
                </c:pt>
                <c:pt idx="8">
                  <c:v>10206</c:v>
                </c:pt>
                <c:pt idx="9">
                  <c:v>14719</c:v>
                </c:pt>
                <c:pt idx="10">
                  <c:v>20483</c:v>
                </c:pt>
                <c:pt idx="11">
                  <c:v>27581</c:v>
                </c:pt>
                <c:pt idx="12">
                  <c:v>34648</c:v>
                </c:pt>
                <c:pt idx="13">
                  <c:v>41604</c:v>
                </c:pt>
                <c:pt idx="14">
                  <c:v>48530</c:v>
                </c:pt>
                <c:pt idx="15">
                  <c:v>55408</c:v>
                </c:pt>
                <c:pt idx="16">
                  <c:v>63577</c:v>
                </c:pt>
                <c:pt idx="17">
                  <c:v>72695</c:v>
                </c:pt>
                <c:pt idx="18">
                  <c:v>80849</c:v>
                </c:pt>
                <c:pt idx="19">
                  <c:v>88958</c:v>
                </c:pt>
                <c:pt idx="20">
                  <c:v>97017</c:v>
                </c:pt>
                <c:pt idx="21">
                  <c:v>105339</c:v>
                </c:pt>
                <c:pt idx="22">
                  <c:v>112965</c:v>
                </c:pt>
                <c:pt idx="23">
                  <c:v>119334</c:v>
                </c:pt>
                <c:pt idx="24">
                  <c:v>124431</c:v>
                </c:pt>
                <c:pt idx="25">
                  <c:v>128332</c:v>
                </c:pt>
                <c:pt idx="26">
                  <c:v>131347</c:v>
                </c:pt>
                <c:pt idx="27">
                  <c:v>133940</c:v>
                </c:pt>
                <c:pt idx="28">
                  <c:v>136350</c:v>
                </c:pt>
                <c:pt idx="29">
                  <c:v>138604</c:v>
                </c:pt>
                <c:pt idx="30">
                  <c:v>140607</c:v>
                </c:pt>
                <c:pt idx="31">
                  <c:v>141463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77-40C6-8070-95E0CFF4B673}"/>
            </c:ext>
          </c:extLst>
        </c:ser>
        <c:ser>
          <c:idx val="3"/>
          <c:order val="2"/>
          <c:tx>
            <c:strRef>
              <c:f>'Your LA - Forecasts'!$B$43</c:f>
              <c:strCache>
                <c:ptCount val="1"/>
                <c:pt idx="0">
                  <c:v>Leading The Way</c:v>
                </c:pt>
              </c:strCache>
            </c:strRef>
          </c:tx>
          <c:spPr>
            <a:ln>
              <a:solidFill>
                <a:srgbClr val="C2CD23"/>
              </a:solidFill>
            </a:ln>
          </c:spPr>
          <c:marker>
            <c:symbol val="none"/>
          </c:marker>
          <c:cat>
            <c:numRef>
              <c:f>'Your LA - Forecasts'!$C$40:$AH$40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Forecasts'!$C$43:$AH$43</c:f>
              <c:numCache>
                <c:formatCode>_-* #,##0_-;\-* #,##0_-;_-* "-"??_-;_-@_-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1546</c:v>
                </c:pt>
                <c:pt idx="3">
                  <c:v>2186</c:v>
                </c:pt>
                <c:pt idx="4">
                  <c:v>4713</c:v>
                </c:pt>
                <c:pt idx="5">
                  <c:v>7657</c:v>
                </c:pt>
                <c:pt idx="6">
                  <c:v>11742</c:v>
                </c:pt>
                <c:pt idx="7">
                  <c:v>16861</c:v>
                </c:pt>
                <c:pt idx="8">
                  <c:v>21340</c:v>
                </c:pt>
                <c:pt idx="9">
                  <c:v>26407</c:v>
                </c:pt>
                <c:pt idx="10">
                  <c:v>31098</c:v>
                </c:pt>
                <c:pt idx="11">
                  <c:v>36189</c:v>
                </c:pt>
                <c:pt idx="12">
                  <c:v>43256</c:v>
                </c:pt>
                <c:pt idx="13">
                  <c:v>49139</c:v>
                </c:pt>
                <c:pt idx="14">
                  <c:v>55077</c:v>
                </c:pt>
                <c:pt idx="15">
                  <c:v>60969</c:v>
                </c:pt>
                <c:pt idx="16">
                  <c:v>67905</c:v>
                </c:pt>
                <c:pt idx="17">
                  <c:v>77544</c:v>
                </c:pt>
                <c:pt idx="18">
                  <c:v>84486</c:v>
                </c:pt>
                <c:pt idx="19">
                  <c:v>89721</c:v>
                </c:pt>
                <c:pt idx="20">
                  <c:v>94945</c:v>
                </c:pt>
                <c:pt idx="21">
                  <c:v>98938</c:v>
                </c:pt>
                <c:pt idx="22">
                  <c:v>104522</c:v>
                </c:pt>
                <c:pt idx="23">
                  <c:v>107100</c:v>
                </c:pt>
                <c:pt idx="24">
                  <c:v>109256</c:v>
                </c:pt>
                <c:pt idx="25">
                  <c:v>112089</c:v>
                </c:pt>
                <c:pt idx="26">
                  <c:v>114433</c:v>
                </c:pt>
                <c:pt idx="27">
                  <c:v>116851</c:v>
                </c:pt>
                <c:pt idx="28">
                  <c:v>118548</c:v>
                </c:pt>
                <c:pt idx="29">
                  <c:v>119994</c:v>
                </c:pt>
                <c:pt idx="30">
                  <c:v>121284</c:v>
                </c:pt>
                <c:pt idx="31">
                  <c:v>121356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77-40C6-8070-95E0CFF4B673}"/>
            </c:ext>
          </c:extLst>
        </c:ser>
        <c:ser>
          <c:idx val="4"/>
          <c:order val="3"/>
          <c:tx>
            <c:strRef>
              <c:f>'Your LA - Forecasts'!$B$44</c:f>
              <c:strCache>
                <c:ptCount val="1"/>
                <c:pt idx="0">
                  <c:v>System Transformation</c:v>
                </c:pt>
              </c:strCache>
            </c:strRef>
          </c:tx>
          <c:spPr>
            <a:ln>
              <a:solidFill>
                <a:srgbClr val="5BCBF5"/>
              </a:solidFill>
            </a:ln>
          </c:spPr>
          <c:marker>
            <c:symbol val="none"/>
          </c:marker>
          <c:cat>
            <c:numRef>
              <c:f>'Your LA - Forecasts'!$C$40:$AH$40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Forecasts'!$C$44:$AH$44</c:f>
              <c:numCache>
                <c:formatCode>_-* #,##0_-;\-* #,##0_-;_-* "-"??_-;_-@_-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1546</c:v>
                </c:pt>
                <c:pt idx="3">
                  <c:v>2154</c:v>
                </c:pt>
                <c:pt idx="4">
                  <c:v>2666</c:v>
                </c:pt>
                <c:pt idx="5">
                  <c:v>3220</c:v>
                </c:pt>
                <c:pt idx="6">
                  <c:v>3827</c:v>
                </c:pt>
                <c:pt idx="7">
                  <c:v>4577</c:v>
                </c:pt>
                <c:pt idx="8">
                  <c:v>5597</c:v>
                </c:pt>
                <c:pt idx="9">
                  <c:v>6663</c:v>
                </c:pt>
                <c:pt idx="10">
                  <c:v>7804</c:v>
                </c:pt>
                <c:pt idx="11">
                  <c:v>9001</c:v>
                </c:pt>
                <c:pt idx="12">
                  <c:v>10214</c:v>
                </c:pt>
                <c:pt idx="13">
                  <c:v>11114</c:v>
                </c:pt>
                <c:pt idx="14">
                  <c:v>12035</c:v>
                </c:pt>
                <c:pt idx="15">
                  <c:v>12977</c:v>
                </c:pt>
                <c:pt idx="16">
                  <c:v>14213</c:v>
                </c:pt>
                <c:pt idx="17">
                  <c:v>18847</c:v>
                </c:pt>
                <c:pt idx="18">
                  <c:v>22683</c:v>
                </c:pt>
                <c:pt idx="19">
                  <c:v>26626</c:v>
                </c:pt>
                <c:pt idx="20">
                  <c:v>30658</c:v>
                </c:pt>
                <c:pt idx="21">
                  <c:v>34766</c:v>
                </c:pt>
                <c:pt idx="22">
                  <c:v>39697</c:v>
                </c:pt>
                <c:pt idx="23">
                  <c:v>44077</c:v>
                </c:pt>
                <c:pt idx="24">
                  <c:v>48678</c:v>
                </c:pt>
                <c:pt idx="25">
                  <c:v>53615</c:v>
                </c:pt>
                <c:pt idx="26">
                  <c:v>59000</c:v>
                </c:pt>
                <c:pt idx="27">
                  <c:v>65564</c:v>
                </c:pt>
                <c:pt idx="28">
                  <c:v>71286</c:v>
                </c:pt>
                <c:pt idx="29">
                  <c:v>76987</c:v>
                </c:pt>
                <c:pt idx="30">
                  <c:v>82688</c:v>
                </c:pt>
                <c:pt idx="31">
                  <c:v>87845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77-40C6-8070-95E0CFF4B673}"/>
            </c:ext>
          </c:extLst>
        </c:ser>
        <c:ser>
          <c:idx val="0"/>
          <c:order val="4"/>
          <c:tx>
            <c:strRef>
              <c:f>'Your LA - Forecasts'!$B$45</c:f>
              <c:strCache>
                <c:ptCount val="1"/>
                <c:pt idx="0">
                  <c:v>Falling Short</c:v>
                </c:pt>
              </c:strCache>
            </c:strRef>
          </c:tx>
          <c:spPr>
            <a:ln>
              <a:solidFill>
                <a:srgbClr val="827B7A"/>
              </a:solidFill>
            </a:ln>
          </c:spPr>
          <c:marker>
            <c:symbol val="none"/>
          </c:marker>
          <c:val>
            <c:numRef>
              <c:f>'Your LA - Forecasts'!$C$45:$AH$45</c:f>
              <c:numCache>
                <c:formatCode>_-* #,##0_-;\-* #,##0_-;_-* "-"??_-;_-@_-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1546</c:v>
                </c:pt>
                <c:pt idx="3">
                  <c:v>1916</c:v>
                </c:pt>
                <c:pt idx="4">
                  <c:v>2241</c:v>
                </c:pt>
                <c:pt idx="5">
                  <c:v>2569</c:v>
                </c:pt>
                <c:pt idx="6">
                  <c:v>2899</c:v>
                </c:pt>
                <c:pt idx="7">
                  <c:v>3574</c:v>
                </c:pt>
                <c:pt idx="8">
                  <c:v>4610</c:v>
                </c:pt>
                <c:pt idx="9">
                  <c:v>5854</c:v>
                </c:pt>
                <c:pt idx="10">
                  <c:v>7240</c:v>
                </c:pt>
                <c:pt idx="11">
                  <c:v>8763</c:v>
                </c:pt>
                <c:pt idx="12">
                  <c:v>10745</c:v>
                </c:pt>
                <c:pt idx="13">
                  <c:v>12743</c:v>
                </c:pt>
                <c:pt idx="14">
                  <c:v>14845</c:v>
                </c:pt>
                <c:pt idx="15">
                  <c:v>17093</c:v>
                </c:pt>
                <c:pt idx="16">
                  <c:v>19374</c:v>
                </c:pt>
                <c:pt idx="17">
                  <c:v>22957</c:v>
                </c:pt>
                <c:pt idx="18">
                  <c:v>26063</c:v>
                </c:pt>
                <c:pt idx="19">
                  <c:v>29506</c:v>
                </c:pt>
                <c:pt idx="20">
                  <c:v>33320</c:v>
                </c:pt>
                <c:pt idx="21">
                  <c:v>37485</c:v>
                </c:pt>
                <c:pt idx="22">
                  <c:v>42530</c:v>
                </c:pt>
                <c:pt idx="23">
                  <c:v>46441</c:v>
                </c:pt>
                <c:pt idx="24">
                  <c:v>50224</c:v>
                </c:pt>
                <c:pt idx="25">
                  <c:v>53844</c:v>
                </c:pt>
                <c:pt idx="26">
                  <c:v>57350</c:v>
                </c:pt>
                <c:pt idx="27">
                  <c:v>60933</c:v>
                </c:pt>
                <c:pt idx="28">
                  <c:v>64496</c:v>
                </c:pt>
                <c:pt idx="29">
                  <c:v>69054</c:v>
                </c:pt>
                <c:pt idx="30">
                  <c:v>73884</c:v>
                </c:pt>
                <c:pt idx="31">
                  <c:v>78672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E77-40C6-8070-95E0CFF4B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210752"/>
        <c:axId val="529197696"/>
      </c:lineChart>
      <c:catAx>
        <c:axId val="52921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540000"/>
          <a:lstStyle/>
          <a:p>
            <a:pPr>
              <a:defRPr sz="1200" b="1"/>
            </a:pPr>
            <a:endParaRPr lang="en-US"/>
          </a:p>
        </c:txPr>
        <c:crossAx val="529197696"/>
        <c:crosses val="autoZero"/>
        <c:auto val="1"/>
        <c:lblAlgn val="ctr"/>
        <c:lblOffset val="100"/>
        <c:noMultiLvlLbl val="0"/>
      </c:catAx>
      <c:valAx>
        <c:axId val="529197696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800" b="1"/>
            </a:pPr>
            <a:endParaRPr lang="en-US"/>
          </a:p>
        </c:txPr>
        <c:crossAx val="5292107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Our Heat Pump Projections by Local Authority (2023)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23827758579071678"/>
          <c:y val="0.12340492179621962"/>
          <c:w val="0.70806635928366923"/>
          <c:h val="0.84113501831356696"/>
        </c:manualLayout>
      </c:layout>
      <c:barChart>
        <c:barDir val="bar"/>
        <c:grouping val="stacked"/>
        <c:varyColors val="0"/>
        <c:ser>
          <c:idx val="0"/>
          <c:order val="0"/>
          <c:tx>
            <c:v>MIN</c:v>
          </c:tx>
          <c:spPr>
            <a:noFill/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data'!$B$3:$B$41</c:f>
              <c:numCache>
                <c:formatCode>_-* #,##0_-;\-* #,##0_-;_-* "-"??_-;_-@_-</c:formatCode>
                <c:ptCount val="39"/>
                <c:pt idx="0">
                  <c:v>1950</c:v>
                </c:pt>
                <c:pt idx="1">
                  <c:v>182</c:v>
                </c:pt>
                <c:pt idx="2">
                  <c:v>2367</c:v>
                </c:pt>
                <c:pt idx="3">
                  <c:v>950</c:v>
                </c:pt>
                <c:pt idx="4">
                  <c:v>3886</c:v>
                </c:pt>
                <c:pt idx="5">
                  <c:v>343</c:v>
                </c:pt>
                <c:pt idx="6">
                  <c:v>598</c:v>
                </c:pt>
                <c:pt idx="7">
                  <c:v>2297</c:v>
                </c:pt>
                <c:pt idx="8">
                  <c:v>419</c:v>
                </c:pt>
                <c:pt idx="9">
                  <c:v>3156</c:v>
                </c:pt>
                <c:pt idx="10">
                  <c:v>1114</c:v>
                </c:pt>
                <c:pt idx="11">
                  <c:v>955</c:v>
                </c:pt>
                <c:pt idx="12">
                  <c:v>1095</c:v>
                </c:pt>
                <c:pt idx="13">
                  <c:v>662</c:v>
                </c:pt>
                <c:pt idx="14">
                  <c:v>21</c:v>
                </c:pt>
                <c:pt idx="15">
                  <c:v>1473</c:v>
                </c:pt>
                <c:pt idx="16">
                  <c:v>2181</c:v>
                </c:pt>
                <c:pt idx="17">
                  <c:v>3965</c:v>
                </c:pt>
                <c:pt idx="18">
                  <c:v>862</c:v>
                </c:pt>
                <c:pt idx="19">
                  <c:v>1696</c:v>
                </c:pt>
                <c:pt idx="20">
                  <c:v>88</c:v>
                </c:pt>
                <c:pt idx="21">
                  <c:v>945</c:v>
                </c:pt>
                <c:pt idx="22">
                  <c:v>1403</c:v>
                </c:pt>
                <c:pt idx="23">
                  <c:v>1170</c:v>
                </c:pt>
                <c:pt idx="24">
                  <c:v>2471</c:v>
                </c:pt>
                <c:pt idx="25">
                  <c:v>121</c:v>
                </c:pt>
                <c:pt idx="26">
                  <c:v>846</c:v>
                </c:pt>
                <c:pt idx="27">
                  <c:v>546</c:v>
                </c:pt>
                <c:pt idx="28">
                  <c:v>1825</c:v>
                </c:pt>
                <c:pt idx="29">
                  <c:v>661</c:v>
                </c:pt>
                <c:pt idx="30">
                  <c:v>885</c:v>
                </c:pt>
                <c:pt idx="31">
                  <c:v>973</c:v>
                </c:pt>
                <c:pt idx="32">
                  <c:v>2722</c:v>
                </c:pt>
                <c:pt idx="33">
                  <c:v>824</c:v>
                </c:pt>
                <c:pt idx="34">
                  <c:v>1250</c:v>
                </c:pt>
                <c:pt idx="35">
                  <c:v>1424</c:v>
                </c:pt>
                <c:pt idx="36">
                  <c:v>2241</c:v>
                </c:pt>
                <c:pt idx="37">
                  <c:v>537</c:v>
                </c:pt>
                <c:pt idx="38">
                  <c:v>1382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86-44EF-8DD2-6819A3CFE71D}"/>
            </c:ext>
          </c:extLst>
        </c:ser>
        <c:ser>
          <c:idx val="1"/>
          <c:order val="1"/>
          <c:tx>
            <c:v>MAX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data'!$D$3:$D$41</c:f>
              <c:numCache>
                <c:formatCode>_-* #,##0_-;\-* #,##0_-;_-* "-"??_-;_-@_-</c:formatCode>
                <c:ptCount val="39"/>
                <c:pt idx="0">
                  <c:v>1834</c:v>
                </c:pt>
                <c:pt idx="1">
                  <c:v>126</c:v>
                </c:pt>
                <c:pt idx="2">
                  <c:v>2681</c:v>
                </c:pt>
                <c:pt idx="3">
                  <c:v>1003</c:v>
                </c:pt>
                <c:pt idx="4">
                  <c:v>3315</c:v>
                </c:pt>
                <c:pt idx="5">
                  <c:v>338</c:v>
                </c:pt>
                <c:pt idx="6">
                  <c:v>591</c:v>
                </c:pt>
                <c:pt idx="7">
                  <c:v>1871</c:v>
                </c:pt>
                <c:pt idx="8">
                  <c:v>384</c:v>
                </c:pt>
                <c:pt idx="9">
                  <c:v>2415</c:v>
                </c:pt>
                <c:pt idx="10">
                  <c:v>1071</c:v>
                </c:pt>
                <c:pt idx="11">
                  <c:v>773</c:v>
                </c:pt>
                <c:pt idx="12">
                  <c:v>856</c:v>
                </c:pt>
                <c:pt idx="13">
                  <c:v>637</c:v>
                </c:pt>
                <c:pt idx="14">
                  <c:v>31</c:v>
                </c:pt>
                <c:pt idx="15">
                  <c:v>1593</c:v>
                </c:pt>
                <c:pt idx="16">
                  <c:v>2324</c:v>
                </c:pt>
                <c:pt idx="17">
                  <c:v>4611</c:v>
                </c:pt>
                <c:pt idx="18">
                  <c:v>863</c:v>
                </c:pt>
                <c:pt idx="19">
                  <c:v>1779</c:v>
                </c:pt>
                <c:pt idx="20">
                  <c:v>112</c:v>
                </c:pt>
                <c:pt idx="21">
                  <c:v>892</c:v>
                </c:pt>
                <c:pt idx="22">
                  <c:v>1167</c:v>
                </c:pt>
                <c:pt idx="23">
                  <c:v>1140</c:v>
                </c:pt>
                <c:pt idx="24">
                  <c:v>2284</c:v>
                </c:pt>
                <c:pt idx="25">
                  <c:v>78</c:v>
                </c:pt>
                <c:pt idx="26">
                  <c:v>783</c:v>
                </c:pt>
                <c:pt idx="27">
                  <c:v>481</c:v>
                </c:pt>
                <c:pt idx="28">
                  <c:v>1750</c:v>
                </c:pt>
                <c:pt idx="29">
                  <c:v>520</c:v>
                </c:pt>
                <c:pt idx="30">
                  <c:v>714</c:v>
                </c:pt>
                <c:pt idx="31">
                  <c:v>844</c:v>
                </c:pt>
                <c:pt idx="32">
                  <c:v>2933</c:v>
                </c:pt>
                <c:pt idx="33">
                  <c:v>814</c:v>
                </c:pt>
                <c:pt idx="34">
                  <c:v>1228</c:v>
                </c:pt>
                <c:pt idx="35">
                  <c:v>1372</c:v>
                </c:pt>
                <c:pt idx="36">
                  <c:v>2472</c:v>
                </c:pt>
                <c:pt idx="37">
                  <c:v>564</c:v>
                </c:pt>
                <c:pt idx="38">
                  <c:v>1287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86-44EF-8DD2-6819A3CFE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529184096"/>
        <c:axId val="529204768"/>
      </c:barChart>
      <c:catAx>
        <c:axId val="5291840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29204768"/>
        <c:crosses val="autoZero"/>
        <c:auto val="1"/>
        <c:lblAlgn val="ctr"/>
        <c:lblOffset val="200"/>
        <c:tickLblSkip val="1"/>
        <c:noMultiLvlLbl val="0"/>
      </c:catAx>
      <c:valAx>
        <c:axId val="529204768"/>
        <c:scaling>
          <c:orientation val="minMax"/>
          <c:min val="0"/>
        </c:scaling>
        <c:delete val="0"/>
        <c:axPos val="t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-2940000"/>
          <a:lstStyle/>
          <a:p>
            <a:pPr>
              <a:defRPr/>
            </a:pPr>
            <a:endParaRPr lang="en-US"/>
          </a:p>
        </c:txPr>
        <c:crossAx val="529184096"/>
        <c:crosses val="autoZero"/>
        <c:crossBetween val="between"/>
        <c:majorUnit val="5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C00000"/>
                </a:solidFill>
              </a:defRPr>
            </a:pPr>
            <a:r>
              <a:rPr lang="en-US" sz="1600">
                <a:solidFill>
                  <a:schemeClr val="tx1"/>
                </a:solidFill>
              </a:rPr>
              <a:t>Our Heat Pump Projections by Local Authority (2030)</a:t>
            </a:r>
          </a:p>
        </c:rich>
      </c:tx>
      <c:layout>
        <c:manualLayout>
          <c:xMode val="edge"/>
          <c:yMode val="edge"/>
          <c:x val="0.11797656673426264"/>
          <c:y val="1.084598698481561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5152410618046295"/>
          <c:y val="0.12720051127014761"/>
          <c:w val="0.68599682725274191"/>
          <c:h val="0.84189153482622736"/>
        </c:manualLayout>
      </c:layout>
      <c:barChart>
        <c:barDir val="bar"/>
        <c:grouping val="stacked"/>
        <c:varyColors val="0"/>
        <c:ser>
          <c:idx val="0"/>
          <c:order val="0"/>
          <c:tx>
            <c:v>MIN</c:v>
          </c:tx>
          <c:spPr>
            <a:noFill/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data'!$E$3:$E$41</c:f>
              <c:numCache>
                <c:formatCode>_-* #,##0_-;\-* #,##0_-;_-* "-"??_-;_-@_-</c:formatCode>
                <c:ptCount val="39"/>
                <c:pt idx="0">
                  <c:v>6744</c:v>
                </c:pt>
                <c:pt idx="1">
                  <c:v>520</c:v>
                </c:pt>
                <c:pt idx="2">
                  <c:v>9290</c:v>
                </c:pt>
                <c:pt idx="3">
                  <c:v>3540</c:v>
                </c:pt>
                <c:pt idx="4">
                  <c:v>13188</c:v>
                </c:pt>
                <c:pt idx="5">
                  <c:v>1210</c:v>
                </c:pt>
                <c:pt idx="6">
                  <c:v>2289</c:v>
                </c:pt>
                <c:pt idx="7">
                  <c:v>7270</c:v>
                </c:pt>
                <c:pt idx="8">
                  <c:v>1450</c:v>
                </c:pt>
                <c:pt idx="9">
                  <c:v>9513</c:v>
                </c:pt>
                <c:pt idx="10">
                  <c:v>4115</c:v>
                </c:pt>
                <c:pt idx="11">
                  <c:v>3109</c:v>
                </c:pt>
                <c:pt idx="12">
                  <c:v>3419</c:v>
                </c:pt>
                <c:pt idx="13">
                  <c:v>2482</c:v>
                </c:pt>
                <c:pt idx="14">
                  <c:v>100</c:v>
                </c:pt>
                <c:pt idx="15">
                  <c:v>5705</c:v>
                </c:pt>
                <c:pt idx="16">
                  <c:v>8249</c:v>
                </c:pt>
                <c:pt idx="17">
                  <c:v>15901</c:v>
                </c:pt>
                <c:pt idx="18">
                  <c:v>3332</c:v>
                </c:pt>
                <c:pt idx="19">
                  <c:v>6622</c:v>
                </c:pt>
                <c:pt idx="20">
                  <c:v>377</c:v>
                </c:pt>
                <c:pt idx="21">
                  <c:v>3284</c:v>
                </c:pt>
                <c:pt idx="22">
                  <c:v>4496</c:v>
                </c:pt>
                <c:pt idx="23">
                  <c:v>4444</c:v>
                </c:pt>
                <c:pt idx="24">
                  <c:v>8988</c:v>
                </c:pt>
                <c:pt idx="25">
                  <c:v>321</c:v>
                </c:pt>
                <c:pt idx="26">
                  <c:v>3075</c:v>
                </c:pt>
                <c:pt idx="27">
                  <c:v>1885</c:v>
                </c:pt>
                <c:pt idx="28">
                  <c:v>6460</c:v>
                </c:pt>
                <c:pt idx="29">
                  <c:v>2071</c:v>
                </c:pt>
                <c:pt idx="30">
                  <c:v>2808</c:v>
                </c:pt>
                <c:pt idx="31">
                  <c:v>3221</c:v>
                </c:pt>
                <c:pt idx="32">
                  <c:v>10276</c:v>
                </c:pt>
                <c:pt idx="33">
                  <c:v>3137</c:v>
                </c:pt>
                <c:pt idx="34">
                  <c:v>4822</c:v>
                </c:pt>
                <c:pt idx="35">
                  <c:v>5345</c:v>
                </c:pt>
                <c:pt idx="36">
                  <c:v>8763</c:v>
                </c:pt>
                <c:pt idx="37">
                  <c:v>2043</c:v>
                </c:pt>
                <c:pt idx="38">
                  <c:v>4984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1D-4731-B384-44642E1622DF}"/>
            </c:ext>
          </c:extLst>
        </c:ser>
        <c:ser>
          <c:idx val="1"/>
          <c:order val="1"/>
          <c:tx>
            <c:v>MAX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data'!$G$3:$G$41</c:f>
              <c:numCache>
                <c:formatCode>_-* #,##0_-;\-* #,##0_-;_-* "-"??_-;_-@_-</c:formatCode>
                <c:ptCount val="39"/>
                <c:pt idx="0">
                  <c:v>20267</c:v>
                </c:pt>
                <c:pt idx="1">
                  <c:v>1446</c:v>
                </c:pt>
                <c:pt idx="2">
                  <c:v>33941</c:v>
                </c:pt>
                <c:pt idx="3">
                  <c:v>14035</c:v>
                </c:pt>
                <c:pt idx="4">
                  <c:v>41872</c:v>
                </c:pt>
                <c:pt idx="5">
                  <c:v>4067</c:v>
                </c:pt>
                <c:pt idx="6">
                  <c:v>8155</c:v>
                </c:pt>
                <c:pt idx="7">
                  <c:v>22282</c:v>
                </c:pt>
                <c:pt idx="8">
                  <c:v>5052</c:v>
                </c:pt>
                <c:pt idx="9">
                  <c:v>29732</c:v>
                </c:pt>
                <c:pt idx="10">
                  <c:v>14546</c:v>
                </c:pt>
                <c:pt idx="11">
                  <c:v>9169</c:v>
                </c:pt>
                <c:pt idx="12">
                  <c:v>11848</c:v>
                </c:pt>
                <c:pt idx="13">
                  <c:v>7892</c:v>
                </c:pt>
                <c:pt idx="14">
                  <c:v>504</c:v>
                </c:pt>
                <c:pt idx="15">
                  <c:v>19297</c:v>
                </c:pt>
                <c:pt idx="16">
                  <c:v>29483</c:v>
                </c:pt>
                <c:pt idx="17">
                  <c:v>56052</c:v>
                </c:pt>
                <c:pt idx="18">
                  <c:v>11198</c:v>
                </c:pt>
                <c:pt idx="19">
                  <c:v>22644</c:v>
                </c:pt>
                <c:pt idx="20">
                  <c:v>1561</c:v>
                </c:pt>
                <c:pt idx="21">
                  <c:v>11674</c:v>
                </c:pt>
                <c:pt idx="22">
                  <c:v>14398</c:v>
                </c:pt>
                <c:pt idx="23">
                  <c:v>15382</c:v>
                </c:pt>
                <c:pt idx="24">
                  <c:v>28917</c:v>
                </c:pt>
                <c:pt idx="25">
                  <c:v>1235</c:v>
                </c:pt>
                <c:pt idx="26">
                  <c:v>10598</c:v>
                </c:pt>
                <c:pt idx="27">
                  <c:v>5798</c:v>
                </c:pt>
                <c:pt idx="28">
                  <c:v>20145</c:v>
                </c:pt>
                <c:pt idx="29">
                  <c:v>5987</c:v>
                </c:pt>
                <c:pt idx="30">
                  <c:v>9308</c:v>
                </c:pt>
                <c:pt idx="31">
                  <c:v>9476</c:v>
                </c:pt>
                <c:pt idx="32">
                  <c:v>36738</c:v>
                </c:pt>
                <c:pt idx="33">
                  <c:v>11111</c:v>
                </c:pt>
                <c:pt idx="34">
                  <c:v>15207</c:v>
                </c:pt>
                <c:pt idx="35">
                  <c:v>19234</c:v>
                </c:pt>
                <c:pt idx="36">
                  <c:v>27426</c:v>
                </c:pt>
                <c:pt idx="37">
                  <c:v>7225</c:v>
                </c:pt>
                <c:pt idx="38">
                  <c:v>15987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1D-4731-B384-44642E162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529194976"/>
        <c:axId val="529209664"/>
      </c:barChart>
      <c:catAx>
        <c:axId val="5291949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29209664"/>
        <c:crosses val="autoZero"/>
        <c:auto val="1"/>
        <c:lblAlgn val="ctr"/>
        <c:lblOffset val="200"/>
        <c:tickLblSkip val="1"/>
        <c:noMultiLvlLbl val="0"/>
      </c:catAx>
      <c:valAx>
        <c:axId val="529209664"/>
        <c:scaling>
          <c:orientation val="minMax"/>
          <c:min val="0"/>
        </c:scaling>
        <c:delete val="0"/>
        <c:axPos val="t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29194976"/>
        <c:crosses val="autoZero"/>
        <c:crossBetween val="between"/>
        <c:majorUnit val="10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Heat Pump Projections by Local Authority (2040)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22854758976806222"/>
          <c:y val="0.1477327772853842"/>
          <c:w val="0.69726413131924947"/>
          <c:h val="0.82034471492116745"/>
        </c:manualLayout>
      </c:layout>
      <c:barChart>
        <c:barDir val="bar"/>
        <c:grouping val="stacked"/>
        <c:varyColors val="0"/>
        <c:ser>
          <c:idx val="0"/>
          <c:order val="0"/>
          <c:tx>
            <c:v>MIN</c:v>
          </c:tx>
          <c:spPr>
            <a:noFill/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data'!$H$3:$H$41</c:f>
              <c:numCache>
                <c:formatCode>_-* #,##0_-;\-* #,##0_-;_-* "-"??_-;_-@_-</c:formatCode>
                <c:ptCount val="39"/>
                <c:pt idx="0">
                  <c:v>25332</c:v>
                </c:pt>
                <c:pt idx="1">
                  <c:v>1982</c:v>
                </c:pt>
                <c:pt idx="2">
                  <c:v>42384</c:v>
                </c:pt>
                <c:pt idx="3">
                  <c:v>16521</c:v>
                </c:pt>
                <c:pt idx="4">
                  <c:v>52404</c:v>
                </c:pt>
                <c:pt idx="5">
                  <c:v>4930</c:v>
                </c:pt>
                <c:pt idx="6">
                  <c:v>10257</c:v>
                </c:pt>
                <c:pt idx="7">
                  <c:v>28865</c:v>
                </c:pt>
                <c:pt idx="8">
                  <c:v>6339</c:v>
                </c:pt>
                <c:pt idx="9">
                  <c:v>37814</c:v>
                </c:pt>
                <c:pt idx="10">
                  <c:v>18356</c:v>
                </c:pt>
                <c:pt idx="11">
                  <c:v>11880</c:v>
                </c:pt>
                <c:pt idx="12">
                  <c:v>14368</c:v>
                </c:pt>
                <c:pt idx="13">
                  <c:v>9794</c:v>
                </c:pt>
                <c:pt idx="14">
                  <c:v>543</c:v>
                </c:pt>
                <c:pt idx="15">
                  <c:v>24817</c:v>
                </c:pt>
                <c:pt idx="16">
                  <c:v>36165</c:v>
                </c:pt>
                <c:pt idx="17">
                  <c:v>63958</c:v>
                </c:pt>
                <c:pt idx="18">
                  <c:v>13094</c:v>
                </c:pt>
                <c:pt idx="19">
                  <c:v>24918</c:v>
                </c:pt>
                <c:pt idx="20">
                  <c:v>1537</c:v>
                </c:pt>
                <c:pt idx="21">
                  <c:v>14203</c:v>
                </c:pt>
                <c:pt idx="22">
                  <c:v>18199</c:v>
                </c:pt>
                <c:pt idx="23">
                  <c:v>18941</c:v>
                </c:pt>
                <c:pt idx="24">
                  <c:v>37296</c:v>
                </c:pt>
                <c:pt idx="25">
                  <c:v>1384</c:v>
                </c:pt>
                <c:pt idx="26">
                  <c:v>13330</c:v>
                </c:pt>
                <c:pt idx="27">
                  <c:v>7250</c:v>
                </c:pt>
                <c:pt idx="28">
                  <c:v>25325</c:v>
                </c:pt>
                <c:pt idx="29">
                  <c:v>7361</c:v>
                </c:pt>
                <c:pt idx="30">
                  <c:v>12067</c:v>
                </c:pt>
                <c:pt idx="31">
                  <c:v>11987</c:v>
                </c:pt>
                <c:pt idx="32">
                  <c:v>43503</c:v>
                </c:pt>
                <c:pt idx="33">
                  <c:v>14149</c:v>
                </c:pt>
                <c:pt idx="34">
                  <c:v>19223</c:v>
                </c:pt>
                <c:pt idx="35">
                  <c:v>24145</c:v>
                </c:pt>
                <c:pt idx="36">
                  <c:v>34766</c:v>
                </c:pt>
                <c:pt idx="37">
                  <c:v>9156</c:v>
                </c:pt>
                <c:pt idx="38">
                  <c:v>19991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D3-49A2-9430-7E6B1B0BF596}"/>
            </c:ext>
          </c:extLst>
        </c:ser>
        <c:ser>
          <c:idx val="1"/>
          <c:order val="1"/>
          <c:tx>
            <c:v>MAX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data'!$J$3:$J$41</c:f>
              <c:numCache>
                <c:formatCode>_-* #,##0_-;\-* #,##0_-;_-* "-"??_-;_-@_-</c:formatCode>
                <c:ptCount val="39"/>
                <c:pt idx="0">
                  <c:v>51677</c:v>
                </c:pt>
                <c:pt idx="1">
                  <c:v>3497</c:v>
                </c:pt>
                <c:pt idx="2">
                  <c:v>98334</c:v>
                </c:pt>
                <c:pt idx="3">
                  <c:v>41896</c:v>
                </c:pt>
                <c:pt idx="4">
                  <c:v>110563</c:v>
                </c:pt>
                <c:pt idx="5">
                  <c:v>9004</c:v>
                </c:pt>
                <c:pt idx="6">
                  <c:v>22540</c:v>
                </c:pt>
                <c:pt idx="7">
                  <c:v>60308</c:v>
                </c:pt>
                <c:pt idx="8">
                  <c:v>8738</c:v>
                </c:pt>
                <c:pt idx="9">
                  <c:v>68958</c:v>
                </c:pt>
                <c:pt idx="10">
                  <c:v>41234</c:v>
                </c:pt>
                <c:pt idx="11">
                  <c:v>19116</c:v>
                </c:pt>
                <c:pt idx="12">
                  <c:v>32251</c:v>
                </c:pt>
                <c:pt idx="13">
                  <c:v>20636</c:v>
                </c:pt>
                <c:pt idx="14">
                  <c:v>767</c:v>
                </c:pt>
                <c:pt idx="15">
                  <c:v>54345</c:v>
                </c:pt>
                <c:pt idx="16">
                  <c:v>85079</c:v>
                </c:pt>
                <c:pt idx="17">
                  <c:v>156310</c:v>
                </c:pt>
                <c:pt idx="18">
                  <c:v>29729</c:v>
                </c:pt>
                <c:pt idx="19">
                  <c:v>57856</c:v>
                </c:pt>
                <c:pt idx="20">
                  <c:v>4387</c:v>
                </c:pt>
                <c:pt idx="21">
                  <c:v>33794</c:v>
                </c:pt>
                <c:pt idx="22">
                  <c:v>34386</c:v>
                </c:pt>
                <c:pt idx="23">
                  <c:v>43191</c:v>
                </c:pt>
                <c:pt idx="24">
                  <c:v>64240</c:v>
                </c:pt>
                <c:pt idx="25">
                  <c:v>3538</c:v>
                </c:pt>
                <c:pt idx="26">
                  <c:v>28715</c:v>
                </c:pt>
                <c:pt idx="27">
                  <c:v>10850</c:v>
                </c:pt>
                <c:pt idx="28">
                  <c:v>53683</c:v>
                </c:pt>
                <c:pt idx="29">
                  <c:v>12607</c:v>
                </c:pt>
                <c:pt idx="30">
                  <c:v>25904</c:v>
                </c:pt>
                <c:pt idx="31">
                  <c:v>18176</c:v>
                </c:pt>
                <c:pt idx="32">
                  <c:v>106797</c:v>
                </c:pt>
                <c:pt idx="33">
                  <c:v>32131</c:v>
                </c:pt>
                <c:pt idx="34">
                  <c:v>40127</c:v>
                </c:pt>
                <c:pt idx="35">
                  <c:v>56957</c:v>
                </c:pt>
                <c:pt idx="36">
                  <c:v>70699</c:v>
                </c:pt>
                <c:pt idx="37">
                  <c:v>12855</c:v>
                </c:pt>
                <c:pt idx="38">
                  <c:v>40886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D3-49A2-9430-7E6B1B0BF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529186816"/>
        <c:axId val="529210208"/>
      </c:barChart>
      <c:catAx>
        <c:axId val="5291868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29210208"/>
        <c:crosses val="autoZero"/>
        <c:auto val="1"/>
        <c:lblAlgn val="ctr"/>
        <c:lblOffset val="200"/>
        <c:tickLblSkip val="1"/>
        <c:noMultiLvlLbl val="0"/>
      </c:catAx>
      <c:valAx>
        <c:axId val="529210208"/>
        <c:scaling>
          <c:orientation val="minMax"/>
          <c:min val="0"/>
        </c:scaling>
        <c:delete val="0"/>
        <c:axPos val="t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-2220000"/>
          <a:lstStyle/>
          <a:p>
            <a:pPr>
              <a:defRPr/>
            </a:pPr>
            <a:endParaRPr lang="en-US"/>
          </a:p>
        </c:txPr>
        <c:crossAx val="529186816"/>
        <c:crosses val="autoZero"/>
        <c:crossBetween val="between"/>
        <c:majorUnit val="50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Our Heat Pump Projections by Local Authority (2050)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2346547094931159"/>
          <c:y val="0.14983036828110655"/>
          <c:w val="0.68111531982727191"/>
          <c:h val="0.81846035041269272"/>
        </c:manualLayout>
      </c:layout>
      <c:barChart>
        <c:barDir val="bar"/>
        <c:grouping val="stacked"/>
        <c:varyColors val="0"/>
        <c:ser>
          <c:idx val="0"/>
          <c:order val="0"/>
          <c:tx>
            <c:v>MIN</c:v>
          </c:tx>
          <c:spPr>
            <a:noFill/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data'!$K$3:$K$41</c:f>
              <c:numCache>
                <c:formatCode>_-* #,##0_-;\-* #,##0_-;_-* "-"??_-;_-@_-</c:formatCode>
                <c:ptCount val="39"/>
                <c:pt idx="0">
                  <c:v>57920</c:v>
                </c:pt>
                <c:pt idx="1">
                  <c:v>4014</c:v>
                </c:pt>
                <c:pt idx="2">
                  <c:v>95429</c:v>
                </c:pt>
                <c:pt idx="3">
                  <c:v>38237</c:v>
                </c:pt>
                <c:pt idx="4">
                  <c:v>119755</c:v>
                </c:pt>
                <c:pt idx="5">
                  <c:v>10414</c:v>
                </c:pt>
                <c:pt idx="6">
                  <c:v>23177</c:v>
                </c:pt>
                <c:pt idx="7">
                  <c:v>62957</c:v>
                </c:pt>
                <c:pt idx="8">
                  <c:v>12021</c:v>
                </c:pt>
                <c:pt idx="9">
                  <c:v>77310</c:v>
                </c:pt>
                <c:pt idx="10">
                  <c:v>41841</c:v>
                </c:pt>
                <c:pt idx="11">
                  <c:v>23702</c:v>
                </c:pt>
                <c:pt idx="12">
                  <c:v>32040</c:v>
                </c:pt>
                <c:pt idx="13">
                  <c:v>22734</c:v>
                </c:pt>
                <c:pt idx="14">
                  <c:v>1016</c:v>
                </c:pt>
                <c:pt idx="15">
                  <c:v>54812</c:v>
                </c:pt>
                <c:pt idx="16">
                  <c:v>82151</c:v>
                </c:pt>
                <c:pt idx="17">
                  <c:v>156194</c:v>
                </c:pt>
                <c:pt idx="18">
                  <c:v>31771</c:v>
                </c:pt>
                <c:pt idx="19">
                  <c:v>62313</c:v>
                </c:pt>
                <c:pt idx="20">
                  <c:v>3676</c:v>
                </c:pt>
                <c:pt idx="21">
                  <c:v>32156</c:v>
                </c:pt>
                <c:pt idx="22">
                  <c:v>38275</c:v>
                </c:pt>
                <c:pt idx="23">
                  <c:v>43768</c:v>
                </c:pt>
                <c:pt idx="24">
                  <c:v>76087</c:v>
                </c:pt>
                <c:pt idx="25">
                  <c:v>3154</c:v>
                </c:pt>
                <c:pt idx="26">
                  <c:v>30400</c:v>
                </c:pt>
                <c:pt idx="27">
                  <c:v>14025</c:v>
                </c:pt>
                <c:pt idx="28">
                  <c:v>57001</c:v>
                </c:pt>
                <c:pt idx="29">
                  <c:v>15634</c:v>
                </c:pt>
                <c:pt idx="30">
                  <c:v>26522</c:v>
                </c:pt>
                <c:pt idx="31">
                  <c:v>24620</c:v>
                </c:pt>
                <c:pt idx="32">
                  <c:v>102716</c:v>
                </c:pt>
                <c:pt idx="33">
                  <c:v>32440</c:v>
                </c:pt>
                <c:pt idx="34">
                  <c:v>43870</c:v>
                </c:pt>
                <c:pt idx="35">
                  <c:v>55710</c:v>
                </c:pt>
                <c:pt idx="36">
                  <c:v>78672</c:v>
                </c:pt>
                <c:pt idx="37">
                  <c:v>17826</c:v>
                </c:pt>
                <c:pt idx="38">
                  <c:v>44919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A2-476F-B20F-2277C94E50AF}"/>
            </c:ext>
          </c:extLst>
        </c:ser>
        <c:ser>
          <c:idx val="1"/>
          <c:order val="1"/>
          <c:tx>
            <c:v>MAX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data'!$M$3:$M$41</c:f>
              <c:numCache>
                <c:formatCode>_-* #,##0_-;\-* #,##0_-;_-* "-"??_-;_-@_-</c:formatCode>
                <c:ptCount val="39"/>
                <c:pt idx="0">
                  <c:v>55355</c:v>
                </c:pt>
                <c:pt idx="1">
                  <c:v>3847</c:v>
                </c:pt>
                <c:pt idx="2">
                  <c:v>114484</c:v>
                </c:pt>
                <c:pt idx="3">
                  <c:v>49322</c:v>
                </c:pt>
                <c:pt idx="4">
                  <c:v>117071</c:v>
                </c:pt>
                <c:pt idx="5">
                  <c:v>9548</c:v>
                </c:pt>
                <c:pt idx="6">
                  <c:v>25326</c:v>
                </c:pt>
                <c:pt idx="7">
                  <c:v>69271</c:v>
                </c:pt>
                <c:pt idx="8">
                  <c:v>8056</c:v>
                </c:pt>
                <c:pt idx="9">
                  <c:v>74564</c:v>
                </c:pt>
                <c:pt idx="10">
                  <c:v>46130</c:v>
                </c:pt>
                <c:pt idx="11">
                  <c:v>17832</c:v>
                </c:pt>
                <c:pt idx="12">
                  <c:v>36831</c:v>
                </c:pt>
                <c:pt idx="13">
                  <c:v>21327</c:v>
                </c:pt>
                <c:pt idx="14">
                  <c:v>728</c:v>
                </c:pt>
                <c:pt idx="15">
                  <c:v>63078</c:v>
                </c:pt>
                <c:pt idx="16">
                  <c:v>98301</c:v>
                </c:pt>
                <c:pt idx="17">
                  <c:v>169065</c:v>
                </c:pt>
                <c:pt idx="18">
                  <c:v>31095</c:v>
                </c:pt>
                <c:pt idx="19">
                  <c:v>58573</c:v>
                </c:pt>
                <c:pt idx="20">
                  <c:v>5006</c:v>
                </c:pt>
                <c:pt idx="21">
                  <c:v>39203</c:v>
                </c:pt>
                <c:pt idx="22">
                  <c:v>37703</c:v>
                </c:pt>
                <c:pt idx="23">
                  <c:v>47310</c:v>
                </c:pt>
                <c:pt idx="24">
                  <c:v>61925</c:v>
                </c:pt>
                <c:pt idx="25">
                  <c:v>4222</c:v>
                </c:pt>
                <c:pt idx="26">
                  <c:v>31886</c:v>
                </c:pt>
                <c:pt idx="27">
                  <c:v>8981</c:v>
                </c:pt>
                <c:pt idx="28">
                  <c:v>59763</c:v>
                </c:pt>
                <c:pt idx="29">
                  <c:v>11842</c:v>
                </c:pt>
                <c:pt idx="30">
                  <c:v>29520</c:v>
                </c:pt>
                <c:pt idx="31">
                  <c:v>16107</c:v>
                </c:pt>
                <c:pt idx="32">
                  <c:v>120746</c:v>
                </c:pt>
                <c:pt idx="33">
                  <c:v>35979</c:v>
                </c:pt>
                <c:pt idx="34">
                  <c:v>41425</c:v>
                </c:pt>
                <c:pt idx="35">
                  <c:v>64367</c:v>
                </c:pt>
                <c:pt idx="36">
                  <c:v>76970</c:v>
                </c:pt>
                <c:pt idx="37">
                  <c:v>12046</c:v>
                </c:pt>
                <c:pt idx="38">
                  <c:v>42885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A2-476F-B20F-2277C94E5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529214016"/>
        <c:axId val="529200960"/>
      </c:barChart>
      <c:catAx>
        <c:axId val="5292140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29200960"/>
        <c:crosses val="autoZero"/>
        <c:auto val="1"/>
        <c:lblAlgn val="ctr"/>
        <c:lblOffset val="200"/>
        <c:tickLblSkip val="1"/>
        <c:noMultiLvlLbl val="0"/>
      </c:catAx>
      <c:valAx>
        <c:axId val="529200960"/>
        <c:scaling>
          <c:orientation val="minMax"/>
          <c:min val="0"/>
        </c:scaling>
        <c:delete val="0"/>
        <c:axPos val="t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-2220000"/>
          <a:lstStyle/>
          <a:p>
            <a:pPr>
              <a:defRPr/>
            </a:pPr>
            <a:endParaRPr lang="en-US"/>
          </a:p>
        </c:txPr>
        <c:crossAx val="529214016"/>
        <c:crosses val="autoZero"/>
        <c:crossBetween val="between"/>
        <c:majorUnit val="50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C00000"/>
                </a:solidFill>
              </a:defRPr>
            </a:pPr>
            <a:r>
              <a:rPr lang="en-US" sz="1600">
                <a:solidFill>
                  <a:schemeClr val="tx1"/>
                </a:solidFill>
              </a:rPr>
              <a:t>Our Heat Pump Projections by Local Authority (2030)</a:t>
            </a:r>
          </a:p>
        </c:rich>
      </c:tx>
      <c:layout>
        <c:manualLayout>
          <c:xMode val="edge"/>
          <c:yMode val="edge"/>
          <c:x val="0.11797656673426264"/>
          <c:y val="1.084598698481561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5152410618046295"/>
          <c:y val="0.12720051127014761"/>
          <c:w val="0.68599682725274191"/>
          <c:h val="0.84563470374229255"/>
        </c:manualLayout>
      </c:layout>
      <c:barChart>
        <c:barDir val="bar"/>
        <c:grouping val="stacked"/>
        <c:varyColors val="0"/>
        <c:ser>
          <c:idx val="0"/>
          <c:order val="0"/>
          <c:tx>
            <c:v>MIN</c:v>
          </c:tx>
          <c:spPr>
            <a:noFill/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data'!$E$3:$E$41</c:f>
              <c:numCache>
                <c:formatCode>_-* #,##0_-;\-* #,##0_-;_-* "-"??_-;_-@_-</c:formatCode>
                <c:ptCount val="39"/>
                <c:pt idx="0">
                  <c:v>6744</c:v>
                </c:pt>
                <c:pt idx="1">
                  <c:v>520</c:v>
                </c:pt>
                <c:pt idx="2">
                  <c:v>9290</c:v>
                </c:pt>
                <c:pt idx="3">
                  <c:v>3540</c:v>
                </c:pt>
                <c:pt idx="4">
                  <c:v>13188</c:v>
                </c:pt>
                <c:pt idx="5">
                  <c:v>1210</c:v>
                </c:pt>
                <c:pt idx="6">
                  <c:v>2289</c:v>
                </c:pt>
                <c:pt idx="7">
                  <c:v>7270</c:v>
                </c:pt>
                <c:pt idx="8">
                  <c:v>1450</c:v>
                </c:pt>
                <c:pt idx="9">
                  <c:v>9513</c:v>
                </c:pt>
                <c:pt idx="10">
                  <c:v>4115</c:v>
                </c:pt>
                <c:pt idx="11">
                  <c:v>3109</c:v>
                </c:pt>
                <c:pt idx="12">
                  <c:v>3419</c:v>
                </c:pt>
                <c:pt idx="13">
                  <c:v>2482</c:v>
                </c:pt>
                <c:pt idx="14">
                  <c:v>100</c:v>
                </c:pt>
                <c:pt idx="15">
                  <c:v>5705</c:v>
                </c:pt>
                <c:pt idx="16">
                  <c:v>8249</c:v>
                </c:pt>
                <c:pt idx="17">
                  <c:v>15901</c:v>
                </c:pt>
                <c:pt idx="18">
                  <c:v>3332</c:v>
                </c:pt>
                <c:pt idx="19">
                  <c:v>6622</c:v>
                </c:pt>
                <c:pt idx="20">
                  <c:v>377</c:v>
                </c:pt>
                <c:pt idx="21">
                  <c:v>3284</c:v>
                </c:pt>
                <c:pt idx="22">
                  <c:v>4496</c:v>
                </c:pt>
                <c:pt idx="23">
                  <c:v>4444</c:v>
                </c:pt>
                <c:pt idx="24">
                  <c:v>8988</c:v>
                </c:pt>
                <c:pt idx="25">
                  <c:v>321</c:v>
                </c:pt>
                <c:pt idx="26">
                  <c:v>3075</c:v>
                </c:pt>
                <c:pt idx="27">
                  <c:v>1885</c:v>
                </c:pt>
                <c:pt idx="28">
                  <c:v>6460</c:v>
                </c:pt>
                <c:pt idx="29">
                  <c:v>2071</c:v>
                </c:pt>
                <c:pt idx="30">
                  <c:v>2808</c:v>
                </c:pt>
                <c:pt idx="31">
                  <c:v>3221</c:v>
                </c:pt>
                <c:pt idx="32">
                  <c:v>10276</c:v>
                </c:pt>
                <c:pt idx="33">
                  <c:v>3137</c:v>
                </c:pt>
                <c:pt idx="34">
                  <c:v>4822</c:v>
                </c:pt>
                <c:pt idx="35">
                  <c:v>5345</c:v>
                </c:pt>
                <c:pt idx="36">
                  <c:v>8763</c:v>
                </c:pt>
                <c:pt idx="37">
                  <c:v>2043</c:v>
                </c:pt>
                <c:pt idx="38">
                  <c:v>4984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F2-485E-A284-2B08D85B069B}"/>
            </c:ext>
          </c:extLst>
        </c:ser>
        <c:ser>
          <c:idx val="1"/>
          <c:order val="1"/>
          <c:tx>
            <c:v>MAX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cat>
            <c:strRef>
              <c:f>'LA MIN MAX Chart data'!$A$3:$A$41</c:f>
              <c:strCache>
                <c:ptCount val="39"/>
                <c:pt idx="0">
                  <c:v>Barnsley</c:v>
                </c:pt>
                <c:pt idx="1">
                  <c:v>Bassetlaw</c:v>
                </c:pt>
                <c:pt idx="2">
                  <c:v>Bradford</c:v>
                </c:pt>
                <c:pt idx="3">
                  <c:v>Calderdale</c:v>
                </c:pt>
                <c:pt idx="4">
                  <c:v>County Durham</c:v>
                </c:pt>
                <c:pt idx="5">
                  <c:v>Craven</c:v>
                </c:pt>
                <c:pt idx="6">
                  <c:v>Darlington</c:v>
                </c:pt>
                <c:pt idx="7">
                  <c:v>Doncaster</c:v>
                </c:pt>
                <c:pt idx="8">
                  <c:v>East Lindsey</c:v>
                </c:pt>
                <c:pt idx="9">
                  <c:v>East Riding of Yorkshire</c:v>
                </c:pt>
                <c:pt idx="10">
                  <c:v>Gateshead</c:v>
                </c:pt>
                <c:pt idx="11">
                  <c:v>Hambleton</c:v>
                </c:pt>
                <c:pt idx="12">
                  <c:v>Harrogate</c:v>
                </c:pt>
                <c:pt idx="13">
                  <c:v>Hartlepool</c:v>
                </c:pt>
                <c:pt idx="14">
                  <c:v>High Peak</c:v>
                </c:pt>
                <c:pt idx="15">
                  <c:v>Kingston upon Hull</c:v>
                </c:pt>
                <c:pt idx="16">
                  <c:v>Kirklees</c:v>
                </c:pt>
                <c:pt idx="17">
                  <c:v>Leeds</c:v>
                </c:pt>
                <c:pt idx="18">
                  <c:v>Middlesbrough</c:v>
                </c:pt>
                <c:pt idx="19">
                  <c:v>Newcastle upon Tyne</c:v>
                </c:pt>
                <c:pt idx="20">
                  <c:v>North East Derbyshire</c:v>
                </c:pt>
                <c:pt idx="21">
                  <c:v>North East Lincolnshire</c:v>
                </c:pt>
                <c:pt idx="22">
                  <c:v>North Lincolnshire</c:v>
                </c:pt>
                <c:pt idx="23">
                  <c:v>North Tyneside</c:v>
                </c:pt>
                <c:pt idx="24">
                  <c:v>Northumberland</c:v>
                </c:pt>
                <c:pt idx="25">
                  <c:v>Pendle</c:v>
                </c:pt>
                <c:pt idx="26">
                  <c:v>Redcar and Cleveland</c:v>
                </c:pt>
                <c:pt idx="27">
                  <c:v>Richmondshire</c:v>
                </c:pt>
                <c:pt idx="28">
                  <c:v>Rotherham</c:v>
                </c:pt>
                <c:pt idx="29">
                  <c:v>Ryedale</c:v>
                </c:pt>
                <c:pt idx="30">
                  <c:v>Scarborough</c:v>
                </c:pt>
                <c:pt idx="31">
                  <c:v>Selby</c:v>
                </c:pt>
                <c:pt idx="32">
                  <c:v>Sheffield</c:v>
                </c:pt>
                <c:pt idx="33">
                  <c:v>South Tyneside</c:v>
                </c:pt>
                <c:pt idx="34">
                  <c:v>Stockton-on-Tees</c:v>
                </c:pt>
                <c:pt idx="35">
                  <c:v>Sunderland</c:v>
                </c:pt>
                <c:pt idx="36">
                  <c:v>Wakefield</c:v>
                </c:pt>
                <c:pt idx="37">
                  <c:v>West Lindsey</c:v>
                </c:pt>
                <c:pt idx="38">
                  <c:v>York</c:v>
                </c:pt>
              </c:strCache>
            </c:strRef>
          </c:cat>
          <c:val>
            <c:numRef>
              <c:f>'LA MIN MAX Chart data'!$G$3:$G$41</c:f>
              <c:numCache>
                <c:formatCode>_-* #,##0_-;\-* #,##0_-;_-* "-"??_-;_-@_-</c:formatCode>
                <c:ptCount val="39"/>
                <c:pt idx="0">
                  <c:v>20267</c:v>
                </c:pt>
                <c:pt idx="1">
                  <c:v>1446</c:v>
                </c:pt>
                <c:pt idx="2">
                  <c:v>33941</c:v>
                </c:pt>
                <c:pt idx="3">
                  <c:v>14035</c:v>
                </c:pt>
                <c:pt idx="4">
                  <c:v>41872</c:v>
                </c:pt>
                <c:pt idx="5">
                  <c:v>4067</c:v>
                </c:pt>
                <c:pt idx="6">
                  <c:v>8155</c:v>
                </c:pt>
                <c:pt idx="7">
                  <c:v>22282</c:v>
                </c:pt>
                <c:pt idx="8">
                  <c:v>5052</c:v>
                </c:pt>
                <c:pt idx="9">
                  <c:v>29732</c:v>
                </c:pt>
                <c:pt idx="10">
                  <c:v>14546</c:v>
                </c:pt>
                <c:pt idx="11">
                  <c:v>9169</c:v>
                </c:pt>
                <c:pt idx="12">
                  <c:v>11848</c:v>
                </c:pt>
                <c:pt idx="13">
                  <c:v>7892</c:v>
                </c:pt>
                <c:pt idx="14">
                  <c:v>504</c:v>
                </c:pt>
                <c:pt idx="15">
                  <c:v>19297</c:v>
                </c:pt>
                <c:pt idx="16">
                  <c:v>29483</c:v>
                </c:pt>
                <c:pt idx="17">
                  <c:v>56052</c:v>
                </c:pt>
                <c:pt idx="18">
                  <c:v>11198</c:v>
                </c:pt>
                <c:pt idx="19">
                  <c:v>22644</c:v>
                </c:pt>
                <c:pt idx="20">
                  <c:v>1561</c:v>
                </c:pt>
                <c:pt idx="21">
                  <c:v>11674</c:v>
                </c:pt>
                <c:pt idx="22">
                  <c:v>14398</c:v>
                </c:pt>
                <c:pt idx="23">
                  <c:v>15382</c:v>
                </c:pt>
                <c:pt idx="24">
                  <c:v>28917</c:v>
                </c:pt>
                <c:pt idx="25">
                  <c:v>1235</c:v>
                </c:pt>
                <c:pt idx="26">
                  <c:v>10598</c:v>
                </c:pt>
                <c:pt idx="27">
                  <c:v>5798</c:v>
                </c:pt>
                <c:pt idx="28">
                  <c:v>20145</c:v>
                </c:pt>
                <c:pt idx="29">
                  <c:v>5987</c:v>
                </c:pt>
                <c:pt idx="30">
                  <c:v>9308</c:v>
                </c:pt>
                <c:pt idx="31">
                  <c:v>9476</c:v>
                </c:pt>
                <c:pt idx="32">
                  <c:v>36738</c:v>
                </c:pt>
                <c:pt idx="33">
                  <c:v>11111</c:v>
                </c:pt>
                <c:pt idx="34">
                  <c:v>15207</c:v>
                </c:pt>
                <c:pt idx="35">
                  <c:v>19234</c:v>
                </c:pt>
                <c:pt idx="36">
                  <c:v>27426</c:v>
                </c:pt>
                <c:pt idx="37">
                  <c:v>7225</c:v>
                </c:pt>
                <c:pt idx="38">
                  <c:v>15987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F2-485E-A284-2B08D85B0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529199328"/>
        <c:axId val="529205856"/>
      </c:barChart>
      <c:catAx>
        <c:axId val="5291993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29205856"/>
        <c:crosses val="autoZero"/>
        <c:auto val="1"/>
        <c:lblAlgn val="ctr"/>
        <c:lblOffset val="200"/>
        <c:tickLblSkip val="1"/>
        <c:noMultiLvlLbl val="0"/>
      </c:catAx>
      <c:valAx>
        <c:axId val="529205856"/>
        <c:scaling>
          <c:orientation val="minMax"/>
          <c:min val="0"/>
        </c:scaling>
        <c:delete val="0"/>
        <c:axPos val="t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529199328"/>
        <c:crosses val="autoZero"/>
        <c:crossBetween val="between"/>
        <c:majorUnit val="10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'Your LA - Forecasts'!$AL$2</c:f>
          <c:strCache>
            <c:ptCount val="1"/>
            <c:pt idx="0">
              <c:v>NPg DFES 2022: Heat Pump projections for Wakefield</c:v>
            </c:pt>
          </c:strCache>
        </c:strRef>
      </c:tx>
      <c:overlay val="0"/>
      <c:txPr>
        <a:bodyPr/>
        <a:lstStyle/>
        <a:p>
          <a:pPr>
            <a:defRPr sz="2800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'Your LA - Forecasts'!$AL$3</c:f>
              <c:strCache>
                <c:ptCount val="1"/>
                <c:pt idx="0">
                  <c:v>NPg Planning Scenario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'Your LA - Forecasts'!$AO$2:$BT$2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Forecasts'!$AO$3:$BT$3</c:f>
              <c:numCache>
                <c:formatCode>_-* #,##0_-;\-* #,##0_-;_-* "-"??_-;_-@_-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1695</c:v>
                </c:pt>
                <c:pt idx="3">
                  <c:v>2551</c:v>
                </c:pt>
                <c:pt idx="4">
                  <c:v>3554</c:v>
                </c:pt>
                <c:pt idx="5">
                  <c:v>4616</c:v>
                </c:pt>
                <c:pt idx="6">
                  <c:v>7314</c:v>
                </c:pt>
                <c:pt idx="7">
                  <c:v>10699</c:v>
                </c:pt>
                <c:pt idx="8">
                  <c:v>14262</c:v>
                </c:pt>
                <c:pt idx="9">
                  <c:v>19057</c:v>
                </c:pt>
                <c:pt idx="10">
                  <c:v>24355</c:v>
                </c:pt>
                <c:pt idx="11">
                  <c:v>31393</c:v>
                </c:pt>
                <c:pt idx="12">
                  <c:v>37078</c:v>
                </c:pt>
                <c:pt idx="13">
                  <c:v>43475</c:v>
                </c:pt>
                <c:pt idx="14">
                  <c:v>50218</c:v>
                </c:pt>
                <c:pt idx="15">
                  <c:v>57821</c:v>
                </c:pt>
                <c:pt idx="16">
                  <c:v>66329</c:v>
                </c:pt>
                <c:pt idx="17">
                  <c:v>74043</c:v>
                </c:pt>
                <c:pt idx="18">
                  <c:v>81790</c:v>
                </c:pt>
                <c:pt idx="19">
                  <c:v>89652</c:v>
                </c:pt>
                <c:pt idx="20">
                  <c:v>97756</c:v>
                </c:pt>
                <c:pt idx="21">
                  <c:v>105465</c:v>
                </c:pt>
                <c:pt idx="22">
                  <c:v>113598</c:v>
                </c:pt>
                <c:pt idx="23">
                  <c:v>121056</c:v>
                </c:pt>
                <c:pt idx="24">
                  <c:v>127700</c:v>
                </c:pt>
                <c:pt idx="25">
                  <c:v>133472</c:v>
                </c:pt>
                <c:pt idx="26">
                  <c:v>138690</c:v>
                </c:pt>
                <c:pt idx="27">
                  <c:v>143484</c:v>
                </c:pt>
                <c:pt idx="28">
                  <c:v>148393</c:v>
                </c:pt>
                <c:pt idx="29">
                  <c:v>153291</c:v>
                </c:pt>
                <c:pt idx="30">
                  <c:v>154744</c:v>
                </c:pt>
                <c:pt idx="31">
                  <c:v>155642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5C-496A-A5B0-D489C938FC3B}"/>
            </c:ext>
          </c:extLst>
        </c:ser>
        <c:ser>
          <c:idx val="3"/>
          <c:order val="1"/>
          <c:tx>
            <c:strRef>
              <c:f>'Your LA - Forecasts'!$AL$4</c:f>
              <c:strCache>
                <c:ptCount val="1"/>
                <c:pt idx="0">
                  <c:v>Consumer Transformation</c:v>
                </c:pt>
              </c:strCache>
            </c:strRef>
          </c:tx>
          <c:spPr>
            <a:ln>
              <a:solidFill>
                <a:srgbClr val="FFBF22"/>
              </a:solidFill>
            </a:ln>
          </c:spPr>
          <c:marker>
            <c:symbol val="none"/>
          </c:marker>
          <c:cat>
            <c:numRef>
              <c:f>'Your LA - Forecasts'!$AO$2:$BT$2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Forecasts'!$AO$4:$BT$4</c:f>
              <c:numCache>
                <c:formatCode>_-* #,##0_-;\-* #,##0_-;_-* "-"??_-;_-@_-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1546</c:v>
                </c:pt>
                <c:pt idx="3">
                  <c:v>2609</c:v>
                </c:pt>
                <c:pt idx="4">
                  <c:v>3385</c:v>
                </c:pt>
                <c:pt idx="5">
                  <c:v>4251</c:v>
                </c:pt>
                <c:pt idx="6">
                  <c:v>5111</c:v>
                </c:pt>
                <c:pt idx="7">
                  <c:v>7130</c:v>
                </c:pt>
                <c:pt idx="8">
                  <c:v>10206</c:v>
                </c:pt>
                <c:pt idx="9">
                  <c:v>14719</c:v>
                </c:pt>
                <c:pt idx="10">
                  <c:v>20483</c:v>
                </c:pt>
                <c:pt idx="11">
                  <c:v>27581</c:v>
                </c:pt>
                <c:pt idx="12">
                  <c:v>34648</c:v>
                </c:pt>
                <c:pt idx="13">
                  <c:v>41604</c:v>
                </c:pt>
                <c:pt idx="14">
                  <c:v>48530</c:v>
                </c:pt>
                <c:pt idx="15">
                  <c:v>55408</c:v>
                </c:pt>
                <c:pt idx="16">
                  <c:v>63577</c:v>
                </c:pt>
                <c:pt idx="17">
                  <c:v>72695</c:v>
                </c:pt>
                <c:pt idx="18">
                  <c:v>80849</c:v>
                </c:pt>
                <c:pt idx="19">
                  <c:v>88958</c:v>
                </c:pt>
                <c:pt idx="20">
                  <c:v>97017</c:v>
                </c:pt>
                <c:pt idx="21">
                  <c:v>105339</c:v>
                </c:pt>
                <c:pt idx="22">
                  <c:v>112965</c:v>
                </c:pt>
                <c:pt idx="23">
                  <c:v>119334</c:v>
                </c:pt>
                <c:pt idx="24">
                  <c:v>124431</c:v>
                </c:pt>
                <c:pt idx="25">
                  <c:v>128332</c:v>
                </c:pt>
                <c:pt idx="26">
                  <c:v>131347</c:v>
                </c:pt>
                <c:pt idx="27">
                  <c:v>133940</c:v>
                </c:pt>
                <c:pt idx="28">
                  <c:v>136350</c:v>
                </c:pt>
                <c:pt idx="29">
                  <c:v>138604</c:v>
                </c:pt>
                <c:pt idx="30">
                  <c:v>140607</c:v>
                </c:pt>
                <c:pt idx="31">
                  <c:v>141463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5C-496A-A5B0-D489C938FC3B}"/>
            </c:ext>
          </c:extLst>
        </c:ser>
        <c:ser>
          <c:idx val="4"/>
          <c:order val="2"/>
          <c:tx>
            <c:strRef>
              <c:f>'Your LA - Forecasts'!$AL$5</c:f>
              <c:strCache>
                <c:ptCount val="1"/>
                <c:pt idx="0">
                  <c:v>Leading The Way</c:v>
                </c:pt>
              </c:strCache>
            </c:strRef>
          </c:tx>
          <c:spPr>
            <a:ln>
              <a:solidFill>
                <a:srgbClr val="C2CD23"/>
              </a:solidFill>
            </a:ln>
          </c:spPr>
          <c:marker>
            <c:symbol val="none"/>
          </c:marker>
          <c:cat>
            <c:numRef>
              <c:f>'Your LA - Forecasts'!$AO$2:$BT$2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Forecasts'!$AO$5:$BT$5</c:f>
              <c:numCache>
                <c:formatCode>_-* #,##0_-;\-* #,##0_-;_-* "-"??_-;_-@_-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1546</c:v>
                </c:pt>
                <c:pt idx="3">
                  <c:v>2186</c:v>
                </c:pt>
                <c:pt idx="4">
                  <c:v>4713</c:v>
                </c:pt>
                <c:pt idx="5">
                  <c:v>7657</c:v>
                </c:pt>
                <c:pt idx="6">
                  <c:v>11742</c:v>
                </c:pt>
                <c:pt idx="7">
                  <c:v>16861</c:v>
                </c:pt>
                <c:pt idx="8">
                  <c:v>21340</c:v>
                </c:pt>
                <c:pt idx="9">
                  <c:v>26407</c:v>
                </c:pt>
                <c:pt idx="10">
                  <c:v>31098</c:v>
                </c:pt>
                <c:pt idx="11">
                  <c:v>36189</c:v>
                </c:pt>
                <c:pt idx="12">
                  <c:v>43256</c:v>
                </c:pt>
                <c:pt idx="13">
                  <c:v>49139</c:v>
                </c:pt>
                <c:pt idx="14">
                  <c:v>55077</c:v>
                </c:pt>
                <c:pt idx="15">
                  <c:v>60969</c:v>
                </c:pt>
                <c:pt idx="16">
                  <c:v>67905</c:v>
                </c:pt>
                <c:pt idx="17">
                  <c:v>77544</c:v>
                </c:pt>
                <c:pt idx="18">
                  <c:v>84486</c:v>
                </c:pt>
                <c:pt idx="19">
                  <c:v>89721</c:v>
                </c:pt>
                <c:pt idx="20">
                  <c:v>94945</c:v>
                </c:pt>
                <c:pt idx="21">
                  <c:v>98938</c:v>
                </c:pt>
                <c:pt idx="22">
                  <c:v>104522</c:v>
                </c:pt>
                <c:pt idx="23">
                  <c:v>107100</c:v>
                </c:pt>
                <c:pt idx="24">
                  <c:v>109256</c:v>
                </c:pt>
                <c:pt idx="25">
                  <c:v>112089</c:v>
                </c:pt>
                <c:pt idx="26">
                  <c:v>114433</c:v>
                </c:pt>
                <c:pt idx="27">
                  <c:v>116851</c:v>
                </c:pt>
                <c:pt idx="28">
                  <c:v>118548</c:v>
                </c:pt>
                <c:pt idx="29">
                  <c:v>119994</c:v>
                </c:pt>
                <c:pt idx="30">
                  <c:v>121284</c:v>
                </c:pt>
                <c:pt idx="31">
                  <c:v>121356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5C-496A-A5B0-D489C938FC3B}"/>
            </c:ext>
          </c:extLst>
        </c:ser>
        <c:ser>
          <c:idx val="0"/>
          <c:order val="3"/>
          <c:tx>
            <c:strRef>
              <c:f>'Your LA - Forecasts'!$AL$6</c:f>
              <c:strCache>
                <c:ptCount val="1"/>
                <c:pt idx="0">
                  <c:v>System Transformation</c:v>
                </c:pt>
              </c:strCache>
            </c:strRef>
          </c:tx>
          <c:spPr>
            <a:ln>
              <a:solidFill>
                <a:srgbClr val="5BCBF5"/>
              </a:solidFill>
            </a:ln>
          </c:spPr>
          <c:marker>
            <c:symbol val="none"/>
          </c:marker>
          <c:cat>
            <c:numRef>
              <c:f>'Your LA - Forecasts'!$AO$2:$BT$2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Forecasts'!$AO$6:$BT$6</c:f>
              <c:numCache>
                <c:formatCode>_-* #,##0_-;\-* #,##0_-;_-* "-"??_-;_-@_-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1546</c:v>
                </c:pt>
                <c:pt idx="3">
                  <c:v>2154</c:v>
                </c:pt>
                <c:pt idx="4">
                  <c:v>2666</c:v>
                </c:pt>
                <c:pt idx="5">
                  <c:v>3220</c:v>
                </c:pt>
                <c:pt idx="6">
                  <c:v>3827</c:v>
                </c:pt>
                <c:pt idx="7">
                  <c:v>4577</c:v>
                </c:pt>
                <c:pt idx="8">
                  <c:v>5597</c:v>
                </c:pt>
                <c:pt idx="9">
                  <c:v>6663</c:v>
                </c:pt>
                <c:pt idx="10">
                  <c:v>7804</c:v>
                </c:pt>
                <c:pt idx="11">
                  <c:v>9001</c:v>
                </c:pt>
                <c:pt idx="12">
                  <c:v>10214</c:v>
                </c:pt>
                <c:pt idx="13">
                  <c:v>11114</c:v>
                </c:pt>
                <c:pt idx="14">
                  <c:v>12035</c:v>
                </c:pt>
                <c:pt idx="15">
                  <c:v>12977</c:v>
                </c:pt>
                <c:pt idx="16">
                  <c:v>14213</c:v>
                </c:pt>
                <c:pt idx="17">
                  <c:v>18847</c:v>
                </c:pt>
                <c:pt idx="18">
                  <c:v>22683</c:v>
                </c:pt>
                <c:pt idx="19">
                  <c:v>26626</c:v>
                </c:pt>
                <c:pt idx="20">
                  <c:v>30658</c:v>
                </c:pt>
                <c:pt idx="21">
                  <c:v>34766</c:v>
                </c:pt>
                <c:pt idx="22">
                  <c:v>39697</c:v>
                </c:pt>
                <c:pt idx="23">
                  <c:v>44077</c:v>
                </c:pt>
                <c:pt idx="24">
                  <c:v>48678</c:v>
                </c:pt>
                <c:pt idx="25">
                  <c:v>53615</c:v>
                </c:pt>
                <c:pt idx="26">
                  <c:v>59000</c:v>
                </c:pt>
                <c:pt idx="27">
                  <c:v>65564</c:v>
                </c:pt>
                <c:pt idx="28">
                  <c:v>71286</c:v>
                </c:pt>
                <c:pt idx="29">
                  <c:v>76987</c:v>
                </c:pt>
                <c:pt idx="30">
                  <c:v>82688</c:v>
                </c:pt>
                <c:pt idx="31">
                  <c:v>87845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5C-496A-A5B0-D489C938FC3B}"/>
            </c:ext>
          </c:extLst>
        </c:ser>
        <c:ser>
          <c:idx val="5"/>
          <c:order val="4"/>
          <c:tx>
            <c:strRef>
              <c:f>'Your LA - Forecasts'!$AL$7</c:f>
              <c:strCache>
                <c:ptCount val="1"/>
                <c:pt idx="0">
                  <c:v>Falling Short</c:v>
                </c:pt>
              </c:strCache>
            </c:strRef>
          </c:tx>
          <c:spPr>
            <a:ln>
              <a:solidFill>
                <a:srgbClr val="827B7A"/>
              </a:solidFill>
            </a:ln>
          </c:spPr>
          <c:marker>
            <c:symbol val="none"/>
          </c:marker>
          <c:cat>
            <c:numRef>
              <c:f>'Your LA - Forecasts'!$AO$2:$BT$2</c:f>
              <c:numCache>
                <c:formatCode>General</c:formatCode>
                <c:ptCount val="3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</c:numCache>
            </c:numRef>
          </c:cat>
          <c:val>
            <c:numRef>
              <c:f>'Your LA - Forecasts'!$AO$7:$BT$7</c:f>
              <c:numCache>
                <c:formatCode>_-* #,##0_-;\-* #,##0_-;_-* "-"??_-;_-@_-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1546</c:v>
                </c:pt>
                <c:pt idx="3">
                  <c:v>1916</c:v>
                </c:pt>
                <c:pt idx="4">
                  <c:v>2241</c:v>
                </c:pt>
                <c:pt idx="5">
                  <c:v>2569</c:v>
                </c:pt>
                <c:pt idx="6">
                  <c:v>2899</c:v>
                </c:pt>
                <c:pt idx="7">
                  <c:v>3574</c:v>
                </c:pt>
                <c:pt idx="8">
                  <c:v>4610</c:v>
                </c:pt>
                <c:pt idx="9">
                  <c:v>5854</c:v>
                </c:pt>
                <c:pt idx="10">
                  <c:v>7240</c:v>
                </c:pt>
                <c:pt idx="11">
                  <c:v>8763</c:v>
                </c:pt>
                <c:pt idx="12">
                  <c:v>10745</c:v>
                </c:pt>
                <c:pt idx="13">
                  <c:v>12743</c:v>
                </c:pt>
                <c:pt idx="14">
                  <c:v>14845</c:v>
                </c:pt>
                <c:pt idx="15">
                  <c:v>17093</c:v>
                </c:pt>
                <c:pt idx="16">
                  <c:v>19374</c:v>
                </c:pt>
                <c:pt idx="17">
                  <c:v>22957</c:v>
                </c:pt>
                <c:pt idx="18">
                  <c:v>26063</c:v>
                </c:pt>
                <c:pt idx="19">
                  <c:v>29506</c:v>
                </c:pt>
                <c:pt idx="20">
                  <c:v>33320</c:v>
                </c:pt>
                <c:pt idx="21">
                  <c:v>37485</c:v>
                </c:pt>
                <c:pt idx="22">
                  <c:v>42530</c:v>
                </c:pt>
                <c:pt idx="23">
                  <c:v>46441</c:v>
                </c:pt>
                <c:pt idx="24">
                  <c:v>50224</c:v>
                </c:pt>
                <c:pt idx="25">
                  <c:v>53844</c:v>
                </c:pt>
                <c:pt idx="26">
                  <c:v>57350</c:v>
                </c:pt>
                <c:pt idx="27">
                  <c:v>60933</c:v>
                </c:pt>
                <c:pt idx="28">
                  <c:v>64496</c:v>
                </c:pt>
                <c:pt idx="29">
                  <c:v>69054</c:v>
                </c:pt>
                <c:pt idx="30">
                  <c:v>73884</c:v>
                </c:pt>
                <c:pt idx="31">
                  <c:v>78672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F5C-496A-A5B0-D489C938F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209120"/>
        <c:axId val="529187360"/>
      </c:lineChart>
      <c:catAx>
        <c:axId val="52920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540000"/>
          <a:lstStyle/>
          <a:p>
            <a:pPr>
              <a:defRPr sz="1200" b="1"/>
            </a:pPr>
            <a:endParaRPr lang="en-US"/>
          </a:p>
        </c:txPr>
        <c:crossAx val="529187360"/>
        <c:crosses val="autoZero"/>
        <c:auto val="1"/>
        <c:lblAlgn val="ctr"/>
        <c:lblOffset val="100"/>
        <c:noMultiLvlLbl val="0"/>
      </c:catAx>
      <c:valAx>
        <c:axId val="529187360"/>
        <c:scaling>
          <c:orientation val="minMax"/>
        </c:scaling>
        <c:delete val="0"/>
        <c:axPos val="l"/>
        <c:majorGridlines>
          <c:spPr>
            <a:ln>
              <a:solidFill>
                <a:srgbClr val="827B7A"/>
              </a:solidFill>
            </a:ln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800" b="1"/>
            </a:pPr>
            <a:endParaRPr lang="en-US"/>
          </a:p>
        </c:txPr>
        <c:crossAx val="5292091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C00000"/>
                </a:solidFill>
              </a:defRPr>
            </a:pPr>
            <a:r>
              <a:rPr lang="en-GB" sz="1400">
                <a:solidFill>
                  <a:srgbClr val="C00000"/>
                </a:solidFill>
              </a:rPr>
              <a:t>The uncertainty range for electric vehicle</a:t>
            </a:r>
            <a:r>
              <a:rPr lang="en-GB" sz="1400" baseline="0">
                <a:solidFill>
                  <a:srgbClr val="C00000"/>
                </a:solidFill>
              </a:rPr>
              <a:t> </a:t>
            </a:r>
            <a:r>
              <a:rPr lang="en-GB" sz="1400">
                <a:solidFill>
                  <a:srgbClr val="C00000"/>
                </a:solidFill>
              </a:rPr>
              <a:t>numbers in our region</a:t>
            </a:r>
          </a:p>
        </c:rich>
      </c:tx>
      <c:layout>
        <c:manualLayout>
          <c:xMode val="edge"/>
          <c:yMode val="edge"/>
          <c:x val="0.26934504224435923"/>
          <c:y val="4.54465919032848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878972594993233"/>
          <c:y val="0.40872018522937159"/>
          <c:w val="0.80678937007874019"/>
          <c:h val="0.5317664837349876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'LA MIN MAX Chart data'!$A$47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numRef>
              <c:f>'LA MIN MAX Chart data'!$C$46:$E$46</c:f>
              <c:numCache>
                <c:formatCode>General</c:formatCode>
                <c:ptCount val="3"/>
                <c:pt idx="0">
                  <c:v>2030</c:v>
                </c:pt>
                <c:pt idx="1">
                  <c:v>2040</c:v>
                </c:pt>
                <c:pt idx="2">
                  <c:v>2050</c:v>
                </c:pt>
              </c:numCache>
            </c:numRef>
          </c:cat>
          <c:val>
            <c:numRef>
              <c:f>'LA MIN MAX Chart data'!$C$47:$E$47</c:f>
              <c:numCache>
                <c:formatCode>_-* #,##0_-;\-* #,##0_-;_-* "-"??_-;_-@_-</c:formatCode>
                <c:ptCount val="3"/>
                <c:pt idx="0">
                  <c:v>188848</c:v>
                </c:pt>
                <c:pt idx="1">
                  <c:v>778534</c:v>
                </c:pt>
                <c:pt idx="2">
                  <c:v>1751279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AE-4277-A199-05A4C9B9F503}"/>
            </c:ext>
          </c:extLst>
        </c:ser>
        <c:ser>
          <c:idx val="1"/>
          <c:order val="1"/>
          <c:tx>
            <c:strRef>
              <c:f>'LA MIN MAX Chart data'!$A$48</c:f>
              <c:strCache>
                <c:ptCount val="1"/>
                <c:pt idx="0">
                  <c:v>Inc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'LA MIN MAX Chart data'!$C$46:$E$46</c:f>
              <c:numCache>
                <c:formatCode>General</c:formatCode>
                <c:ptCount val="3"/>
                <c:pt idx="0">
                  <c:v>2030</c:v>
                </c:pt>
                <c:pt idx="1">
                  <c:v>2040</c:v>
                </c:pt>
                <c:pt idx="2">
                  <c:v>2050</c:v>
                </c:pt>
              </c:numCache>
            </c:numRef>
          </c:cat>
          <c:val>
            <c:numRef>
              <c:f>'LA MIN MAX Chart data'!$C$48:$E$48</c:f>
              <c:numCache>
                <c:formatCode>_-* #,##0_-;\-* #,##0_-;_-* "-"??_-;_-@_-</c:formatCode>
                <c:ptCount val="3"/>
                <c:pt idx="0">
                  <c:v>630889</c:v>
                </c:pt>
                <c:pt idx="1">
                  <c:v>1666761</c:v>
                </c:pt>
                <c:pt idx="2">
                  <c:v>1817690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AE-4277-A199-05A4C9B9F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529211296"/>
        <c:axId val="529211840"/>
      </c:barChart>
      <c:catAx>
        <c:axId val="529211296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5.9561394883276476E-2"/>
              <c:y val="0.341597514957095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529211840"/>
        <c:crosses val="autoZero"/>
        <c:auto val="1"/>
        <c:lblAlgn val="ctr"/>
        <c:lblOffset val="100"/>
        <c:noMultiLvlLbl val="0"/>
      </c:catAx>
      <c:valAx>
        <c:axId val="529211840"/>
        <c:scaling>
          <c:orientation val="minMax"/>
          <c:max val="4750000"/>
        </c:scaling>
        <c:delete val="0"/>
        <c:axPos val="t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-2700000"/>
          <a:lstStyle/>
          <a:p>
            <a:pPr>
              <a:defRPr sz="900"/>
            </a:pPr>
            <a:endParaRPr lang="en-US"/>
          </a:p>
        </c:txPr>
        <c:crossAx val="529211296"/>
        <c:crosses val="autoZero"/>
        <c:crossBetween val="between"/>
        <c:majorUnit val="25000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10</xdr:col>
      <xdr:colOff>13607</xdr:colOff>
      <xdr:row>28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141514</xdr:colOff>
      <xdr:row>48</xdr:row>
      <xdr:rowOff>32657</xdr:rowOff>
    </xdr:from>
    <xdr:to>
      <xdr:col>10</xdr:col>
      <xdr:colOff>21771</xdr:colOff>
      <xdr:row>73</xdr:row>
      <xdr:rowOff>162198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</xdr:row>
      <xdr:rowOff>3810</xdr:rowOff>
    </xdr:from>
    <xdr:to>
      <xdr:col>10</xdr:col>
      <xdr:colOff>464820</xdr:colOff>
      <xdr:row>39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38100</xdr:colOff>
      <xdr:row>0</xdr:row>
      <xdr:rowOff>160020</xdr:rowOff>
    </xdr:from>
    <xdr:to>
      <xdr:col>21</xdr:col>
      <xdr:colOff>510540</xdr:colOff>
      <xdr:row>39</xdr:row>
      <xdr:rowOff>53340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38100</xdr:colOff>
      <xdr:row>0</xdr:row>
      <xdr:rowOff>171450</xdr:rowOff>
    </xdr:from>
    <xdr:to>
      <xdr:col>32</xdr:col>
      <xdr:colOff>480060</xdr:colOff>
      <xdr:row>39</xdr:row>
      <xdr:rowOff>45720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601980</xdr:colOff>
      <xdr:row>1</xdr:row>
      <xdr:rowOff>3810</xdr:rowOff>
    </xdr:from>
    <xdr:to>
      <xdr:col>43</xdr:col>
      <xdr:colOff>533400</xdr:colOff>
      <xdr:row>39</xdr:row>
      <xdr:rowOff>68580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2</xdr:row>
      <xdr:rowOff>0</xdr:rowOff>
    </xdr:from>
    <xdr:to>
      <xdr:col>11</xdr:col>
      <xdr:colOff>541020</xdr:colOff>
      <xdr:row>40</xdr:row>
      <xdr:rowOff>161109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7621</xdr:colOff>
      <xdr:row>2</xdr:row>
      <xdr:rowOff>50800</xdr:rowOff>
    </xdr:from>
    <xdr:to>
      <xdr:col>25</xdr:col>
      <xdr:colOff>152401</xdr:colOff>
      <xdr:row>30</xdr:row>
      <xdr:rowOff>165100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0</xdr:colOff>
      <xdr:row>37</xdr:row>
      <xdr:rowOff>0</xdr:rowOff>
    </xdr:from>
    <xdr:to>
      <xdr:col>42</xdr:col>
      <xdr:colOff>413762</xdr:colOff>
      <xdr:row>77</xdr:row>
      <xdr:rowOff>8565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68683F-54E8-4496-95FF-39B0359E9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45500" y="7191375"/>
          <a:ext cx="17304762" cy="76761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49</xdr:row>
      <xdr:rowOff>91440</xdr:rowOff>
    </xdr:from>
    <xdr:to>
      <xdr:col>12</xdr:col>
      <xdr:colOff>99060</xdr:colOff>
      <xdr:row>61</xdr:row>
      <xdr:rowOff>160020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odileeds.github.io/northern-powergrid/2021-DFES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rgb="FFFFC000"/>
  </sheetPr>
  <dimension ref="A1:BV149"/>
  <sheetViews>
    <sheetView tabSelected="1" zoomScale="70" zoomScaleNormal="70" workbookViewId="0">
      <selection activeCell="C1" sqref="C1"/>
    </sheetView>
  </sheetViews>
  <sheetFormatPr defaultRowHeight="15" x14ac:dyDescent="0.25"/>
  <cols>
    <col min="1" max="1" width="3.42578125" customWidth="1"/>
    <col min="2" max="2" width="45.5703125" customWidth="1"/>
    <col min="3" max="36" width="16.5703125" customWidth="1"/>
    <col min="37" max="37" width="16.42578125" customWidth="1"/>
    <col min="38" max="38" width="31.42578125" customWidth="1"/>
    <col min="74" max="74" width="17.42578125" customWidth="1"/>
  </cols>
  <sheetData>
    <row r="1" spans="1:74" ht="26.25" x14ac:dyDescent="0.4">
      <c r="B1" s="27" t="s">
        <v>64</v>
      </c>
      <c r="AK1" s="17" t="s">
        <v>63</v>
      </c>
      <c r="AL1" s="42"/>
      <c r="AM1" s="42">
        <v>2</v>
      </c>
      <c r="AN1" s="42">
        <v>3</v>
      </c>
      <c r="AO1" s="42">
        <v>4</v>
      </c>
      <c r="AP1" s="42">
        <v>5</v>
      </c>
      <c r="AQ1" s="42">
        <v>6</v>
      </c>
      <c r="AR1" s="42">
        <v>7</v>
      </c>
      <c r="AS1" s="42">
        <v>8</v>
      </c>
      <c r="AT1" s="42">
        <v>9</v>
      </c>
      <c r="AU1" s="42">
        <v>10</v>
      </c>
      <c r="AV1" s="42">
        <v>11</v>
      </c>
      <c r="AW1" s="42">
        <v>12</v>
      </c>
      <c r="AX1" s="42">
        <v>13</v>
      </c>
      <c r="AY1" s="42">
        <v>14</v>
      </c>
      <c r="AZ1" s="42">
        <v>15</v>
      </c>
      <c r="BA1" s="42">
        <v>16</v>
      </c>
      <c r="BB1" s="42">
        <v>17</v>
      </c>
      <c r="BC1" s="42">
        <v>18</v>
      </c>
      <c r="BD1" s="42">
        <v>19</v>
      </c>
      <c r="BE1" s="42">
        <v>20</v>
      </c>
      <c r="BF1" s="42">
        <v>21</v>
      </c>
      <c r="BG1" s="42">
        <v>22</v>
      </c>
      <c r="BH1" s="42">
        <v>23</v>
      </c>
      <c r="BI1" s="42">
        <v>24</v>
      </c>
      <c r="BJ1" s="42">
        <v>25</v>
      </c>
      <c r="BK1" s="42">
        <v>26</v>
      </c>
      <c r="BL1" s="42">
        <v>27</v>
      </c>
      <c r="BM1" s="42">
        <v>28</v>
      </c>
      <c r="BN1" s="42">
        <v>29</v>
      </c>
      <c r="BO1" s="42">
        <v>30</v>
      </c>
      <c r="BP1" s="42">
        <v>31</v>
      </c>
      <c r="BQ1" s="42">
        <v>32</v>
      </c>
      <c r="BR1" s="42">
        <v>33</v>
      </c>
      <c r="BS1" s="42">
        <v>34</v>
      </c>
      <c r="BT1" s="42">
        <v>35</v>
      </c>
    </row>
    <row r="2" spans="1:74" ht="26.25" customHeight="1" x14ac:dyDescent="0.4">
      <c r="B2" s="28" t="s">
        <v>36</v>
      </c>
      <c r="AK2" s="43" t="str">
        <f>AK3</f>
        <v>Wakefield</v>
      </c>
      <c r="AL2" s="43" t="str">
        <f>"NPg DFES 2022: Heat Pump projections for "&amp;AK2</f>
        <v>NPg DFES 2022: Heat Pump projections for Wakefield</v>
      </c>
      <c r="AM2" s="43">
        <v>2017</v>
      </c>
      <c r="AN2" s="43">
        <v>2018</v>
      </c>
      <c r="AO2" s="43">
        <v>2019</v>
      </c>
      <c r="AP2" s="43">
        <v>2020</v>
      </c>
      <c r="AQ2" s="43">
        <v>2021</v>
      </c>
      <c r="AR2" s="43">
        <v>2022</v>
      </c>
      <c r="AS2" s="43">
        <v>2023</v>
      </c>
      <c r="AT2" s="43">
        <v>2024</v>
      </c>
      <c r="AU2" s="43">
        <v>2025</v>
      </c>
      <c r="AV2" s="43">
        <v>2026</v>
      </c>
      <c r="AW2" s="43">
        <v>2027</v>
      </c>
      <c r="AX2" s="43">
        <v>2028</v>
      </c>
      <c r="AY2" s="43">
        <v>2029</v>
      </c>
      <c r="AZ2" s="43">
        <v>2030</v>
      </c>
      <c r="BA2" s="43">
        <v>2031</v>
      </c>
      <c r="BB2" s="43">
        <v>2032</v>
      </c>
      <c r="BC2" s="43">
        <v>2033</v>
      </c>
      <c r="BD2" s="43">
        <v>2034</v>
      </c>
      <c r="BE2" s="43">
        <v>2035</v>
      </c>
      <c r="BF2" s="43">
        <v>2036</v>
      </c>
      <c r="BG2" s="43">
        <v>2037</v>
      </c>
      <c r="BH2" s="43">
        <v>2038</v>
      </c>
      <c r="BI2" s="43">
        <v>2039</v>
      </c>
      <c r="BJ2" s="43">
        <v>2040</v>
      </c>
      <c r="BK2" s="43">
        <v>2041</v>
      </c>
      <c r="BL2" s="43">
        <v>2042</v>
      </c>
      <c r="BM2" s="43">
        <v>2043</v>
      </c>
      <c r="BN2" s="43">
        <v>2044</v>
      </c>
      <c r="BO2" s="43">
        <v>2045</v>
      </c>
      <c r="BP2" s="43">
        <v>2046</v>
      </c>
      <c r="BQ2" s="43">
        <v>2047</v>
      </c>
      <c r="BR2" s="43">
        <v>2048</v>
      </c>
      <c r="BS2" s="43">
        <v>2049</v>
      </c>
      <c r="BT2" s="43">
        <v>2050</v>
      </c>
      <c r="BV2" s="18" t="s">
        <v>39</v>
      </c>
    </row>
    <row r="3" spans="1:74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AK3" s="44" t="str">
        <f>$B$2</f>
        <v>Wakefield</v>
      </c>
      <c r="AL3" s="44" t="s">
        <v>87</v>
      </c>
      <c r="AM3" s="45">
        <f>VLOOKUP($AK3,'PS Annual LA Forecasts'!$A$1:$AI$40,AM$1,FALSE)</f>
        <v>0</v>
      </c>
      <c r="AN3" s="45">
        <f>VLOOKUP($AK3,'PS Annual LA Forecasts'!$A$1:$AI$40,AN$1,FALSE)</f>
        <v>0</v>
      </c>
      <c r="AO3" s="45">
        <f>VLOOKUP($AK3,'PS Annual LA Forecasts'!$A$1:$AI$40,AO$1,FALSE)</f>
        <v>0</v>
      </c>
      <c r="AP3" s="45">
        <f>VLOOKUP($AK3,'PS Annual LA Forecasts'!$A$1:$AI$40,AP$1,FALSE)</f>
        <v>0</v>
      </c>
      <c r="AQ3" s="45">
        <f>VLOOKUP($AK3,'PS Annual LA Forecasts'!$A$1:$AI$40,AQ$1,FALSE)</f>
        <v>1695</v>
      </c>
      <c r="AR3" s="45">
        <f>VLOOKUP($AK3,'PS Annual LA Forecasts'!$A$1:$AI$40,AR$1,FALSE)</f>
        <v>2551</v>
      </c>
      <c r="AS3" s="45">
        <f>VLOOKUP($AK3,'PS Annual LA Forecasts'!$A$1:$AI$40,AS$1,FALSE)</f>
        <v>3554</v>
      </c>
      <c r="AT3" s="45">
        <f>VLOOKUP($AK3,'PS Annual LA Forecasts'!$A$1:$AI$40,AT$1,FALSE)</f>
        <v>4616</v>
      </c>
      <c r="AU3" s="45">
        <f>VLOOKUP($AK3,'PS Annual LA Forecasts'!$A$1:$AI$40,AU$1,FALSE)</f>
        <v>7314</v>
      </c>
      <c r="AV3" s="45">
        <f>VLOOKUP($AK3,'PS Annual LA Forecasts'!$A$1:$AI$40,AV$1,FALSE)</f>
        <v>10699</v>
      </c>
      <c r="AW3" s="45">
        <f>VLOOKUP($AK3,'PS Annual LA Forecasts'!$A$1:$AI$40,AW$1,FALSE)</f>
        <v>14262</v>
      </c>
      <c r="AX3" s="45">
        <f>VLOOKUP($AK3,'PS Annual LA Forecasts'!$A$1:$AI$40,AX$1,FALSE)</f>
        <v>19057</v>
      </c>
      <c r="AY3" s="45">
        <f>VLOOKUP($AK3,'PS Annual LA Forecasts'!$A$1:$AI$40,AY$1,FALSE)</f>
        <v>24355</v>
      </c>
      <c r="AZ3" s="45">
        <f>VLOOKUP($AK3,'PS Annual LA Forecasts'!$A$1:$AI$40,AZ$1,FALSE)</f>
        <v>31393</v>
      </c>
      <c r="BA3" s="45">
        <f>VLOOKUP($AK3,'PS Annual LA Forecasts'!$A$1:$AI$40,BA$1,FALSE)</f>
        <v>37078</v>
      </c>
      <c r="BB3" s="45">
        <f>VLOOKUP($AK3,'PS Annual LA Forecasts'!$A$1:$AI$40,BB$1,FALSE)</f>
        <v>43475</v>
      </c>
      <c r="BC3" s="45">
        <f>VLOOKUP($AK3,'PS Annual LA Forecasts'!$A$1:$AI$40,BC$1,FALSE)</f>
        <v>50218</v>
      </c>
      <c r="BD3" s="45">
        <f>VLOOKUP($AK3,'PS Annual LA Forecasts'!$A$1:$AI$40,BD$1,FALSE)</f>
        <v>57821</v>
      </c>
      <c r="BE3" s="45">
        <f>VLOOKUP($AK3,'PS Annual LA Forecasts'!$A$1:$AI$40,BE$1,FALSE)</f>
        <v>66329</v>
      </c>
      <c r="BF3" s="45">
        <f>VLOOKUP($AK3,'PS Annual LA Forecasts'!$A$1:$AI$40,BF$1,FALSE)</f>
        <v>74043</v>
      </c>
      <c r="BG3" s="45">
        <f>VLOOKUP($AK3,'PS Annual LA Forecasts'!$A$1:$AI$40,BG$1,FALSE)</f>
        <v>81790</v>
      </c>
      <c r="BH3" s="45">
        <f>VLOOKUP($AK3,'PS Annual LA Forecasts'!$A$1:$AI$40,BH$1,FALSE)</f>
        <v>89652</v>
      </c>
      <c r="BI3" s="45">
        <f>VLOOKUP($AK3,'PS Annual LA Forecasts'!$A$1:$AI$40,BI$1,FALSE)</f>
        <v>97756</v>
      </c>
      <c r="BJ3" s="45">
        <f>VLOOKUP($AK3,'PS Annual LA Forecasts'!$A$1:$AI$40,BJ$1,FALSE)</f>
        <v>105465</v>
      </c>
      <c r="BK3" s="45">
        <f>VLOOKUP($AK3,'PS Annual LA Forecasts'!$A$1:$AI$40,BK$1,FALSE)</f>
        <v>113598</v>
      </c>
      <c r="BL3" s="45">
        <f>VLOOKUP($AK3,'PS Annual LA Forecasts'!$A$1:$AI$40,BL$1,FALSE)</f>
        <v>121056</v>
      </c>
      <c r="BM3" s="45">
        <f>VLOOKUP($AK3,'PS Annual LA Forecasts'!$A$1:$AI$40,BM$1,FALSE)</f>
        <v>127700</v>
      </c>
      <c r="BN3" s="45">
        <f>VLOOKUP($AK3,'PS Annual LA Forecasts'!$A$1:$AI$40,BN$1,FALSE)</f>
        <v>133472</v>
      </c>
      <c r="BO3" s="45">
        <f>VLOOKUP($AK3,'PS Annual LA Forecasts'!$A$1:$AI$40,BO$1,FALSE)</f>
        <v>138690</v>
      </c>
      <c r="BP3" s="45">
        <f>VLOOKUP($AK3,'PS Annual LA Forecasts'!$A$1:$AI$40,BP$1,FALSE)</f>
        <v>143484</v>
      </c>
      <c r="BQ3" s="45">
        <f>VLOOKUP($AK3,'PS Annual LA Forecasts'!$A$1:$AI$40,BQ$1,FALSE)</f>
        <v>148393</v>
      </c>
      <c r="BR3" s="45">
        <f>VLOOKUP($AK3,'PS Annual LA Forecasts'!$A$1:$AI$40,BR$1,FALSE)</f>
        <v>153291</v>
      </c>
      <c r="BS3" s="45">
        <f>VLOOKUP($AK3,'PS Annual LA Forecasts'!$A$1:$AI$40,BS$1,FALSE)</f>
        <v>154744</v>
      </c>
      <c r="BT3" s="45">
        <f>VLOOKUP($AK3,'PS Annual LA Forecasts'!$A$1:$AI$40,BT$1,FALSE)</f>
        <v>155642</v>
      </c>
      <c r="BV3" s="47" t="s">
        <v>0</v>
      </c>
    </row>
    <row r="4" spans="1:74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AK4" s="44" t="str">
        <f>$B$2</f>
        <v>Wakefield</v>
      </c>
      <c r="AL4" s="44" t="s">
        <v>77</v>
      </c>
      <c r="AM4" s="45">
        <f>VLOOKUP($AK4,'CT Annual LA Forecasts'!$A$1:$AI$40,AM$1,FALSE)</f>
        <v>0</v>
      </c>
      <c r="AN4" s="45">
        <f>VLOOKUP($AK4,'CT Annual LA Forecasts'!$A$1:$AI$40,AN$1,FALSE)</f>
        <v>0</v>
      </c>
      <c r="AO4" s="45">
        <f>VLOOKUP($AK4,'CT Annual LA Forecasts'!$A$1:$AI$40,AO$1,FALSE)</f>
        <v>0</v>
      </c>
      <c r="AP4" s="45">
        <f>VLOOKUP($AK4,'CT Annual LA Forecasts'!$A$1:$AI$40,AP$1,FALSE)</f>
        <v>0</v>
      </c>
      <c r="AQ4" s="45">
        <f>VLOOKUP($AK4,'CT Annual LA Forecasts'!$A$1:$AI$40,AQ$1,FALSE)</f>
        <v>1546</v>
      </c>
      <c r="AR4" s="45">
        <f>VLOOKUP($AK4,'CT Annual LA Forecasts'!$A$1:$AI$40,AR$1,FALSE)</f>
        <v>2609</v>
      </c>
      <c r="AS4" s="45">
        <f>VLOOKUP($AK4,'CT Annual LA Forecasts'!$A$1:$AI$40,AS$1,FALSE)</f>
        <v>3385</v>
      </c>
      <c r="AT4" s="45">
        <f>VLOOKUP($AK4,'CT Annual LA Forecasts'!$A$1:$AI$40,AT$1,FALSE)</f>
        <v>4251</v>
      </c>
      <c r="AU4" s="45">
        <f>VLOOKUP($AK4,'CT Annual LA Forecasts'!$A$1:$AI$40,AU$1,FALSE)</f>
        <v>5111</v>
      </c>
      <c r="AV4" s="45">
        <f>VLOOKUP($AK4,'CT Annual LA Forecasts'!$A$1:$AI$40,AV$1,FALSE)</f>
        <v>7130</v>
      </c>
      <c r="AW4" s="45">
        <f>VLOOKUP($AK4,'CT Annual LA Forecasts'!$A$1:$AI$40,AW$1,FALSE)</f>
        <v>10206</v>
      </c>
      <c r="AX4" s="45">
        <f>VLOOKUP($AK4,'CT Annual LA Forecasts'!$A$1:$AI$40,AX$1,FALSE)</f>
        <v>14719</v>
      </c>
      <c r="AY4" s="45">
        <f>VLOOKUP($AK4,'CT Annual LA Forecasts'!$A$1:$AI$40,AY$1,FALSE)</f>
        <v>20483</v>
      </c>
      <c r="AZ4" s="45">
        <f>VLOOKUP($AK4,'CT Annual LA Forecasts'!$A$1:$AI$40,AZ$1,FALSE)</f>
        <v>27581</v>
      </c>
      <c r="BA4" s="45">
        <f>VLOOKUP($AK4,'CT Annual LA Forecasts'!$A$1:$AI$40,BA$1,FALSE)</f>
        <v>34648</v>
      </c>
      <c r="BB4" s="45">
        <f>VLOOKUP($AK4,'CT Annual LA Forecasts'!$A$1:$AI$40,BB$1,FALSE)</f>
        <v>41604</v>
      </c>
      <c r="BC4" s="45">
        <f>VLOOKUP($AK4,'CT Annual LA Forecasts'!$A$1:$AI$40,BC$1,FALSE)</f>
        <v>48530</v>
      </c>
      <c r="BD4" s="45">
        <f>VLOOKUP($AK4,'CT Annual LA Forecasts'!$A$1:$AI$40,BD$1,FALSE)</f>
        <v>55408</v>
      </c>
      <c r="BE4" s="45">
        <f>VLOOKUP($AK4,'CT Annual LA Forecasts'!$A$1:$AI$40,BE$1,FALSE)</f>
        <v>63577</v>
      </c>
      <c r="BF4" s="45">
        <f>VLOOKUP($AK4,'CT Annual LA Forecasts'!$A$1:$AI$40,BF$1,FALSE)</f>
        <v>72695</v>
      </c>
      <c r="BG4" s="45">
        <f>VLOOKUP($AK4,'CT Annual LA Forecasts'!$A$1:$AI$40,BG$1,FALSE)</f>
        <v>80849</v>
      </c>
      <c r="BH4" s="45">
        <f>VLOOKUP($AK4,'CT Annual LA Forecasts'!$A$1:$AI$40,BH$1,FALSE)</f>
        <v>88958</v>
      </c>
      <c r="BI4" s="45">
        <f>VLOOKUP($AK4,'CT Annual LA Forecasts'!$A$1:$AI$40,BI$1,FALSE)</f>
        <v>97017</v>
      </c>
      <c r="BJ4" s="45">
        <f>VLOOKUP($AK4,'CT Annual LA Forecasts'!$A$1:$AI$40,BJ$1,FALSE)</f>
        <v>105339</v>
      </c>
      <c r="BK4" s="45">
        <f>VLOOKUP($AK4,'CT Annual LA Forecasts'!$A$1:$AI$40,BK$1,FALSE)</f>
        <v>112965</v>
      </c>
      <c r="BL4" s="45">
        <f>VLOOKUP($AK4,'CT Annual LA Forecasts'!$A$1:$AI$40,BL$1,FALSE)</f>
        <v>119334</v>
      </c>
      <c r="BM4" s="45">
        <f>VLOOKUP($AK4,'CT Annual LA Forecasts'!$A$1:$AI$40,BM$1,FALSE)</f>
        <v>124431</v>
      </c>
      <c r="BN4" s="45">
        <f>VLOOKUP($AK4,'CT Annual LA Forecasts'!$A$1:$AI$40,BN$1,FALSE)</f>
        <v>128332</v>
      </c>
      <c r="BO4" s="45">
        <f>VLOOKUP($AK4,'CT Annual LA Forecasts'!$A$1:$AI$40,BO$1,FALSE)</f>
        <v>131347</v>
      </c>
      <c r="BP4" s="45">
        <f>VLOOKUP($AK4,'CT Annual LA Forecasts'!$A$1:$AI$40,BP$1,FALSE)</f>
        <v>133940</v>
      </c>
      <c r="BQ4" s="45">
        <f>VLOOKUP($AK4,'CT Annual LA Forecasts'!$A$1:$AI$40,BQ$1,FALSE)</f>
        <v>136350</v>
      </c>
      <c r="BR4" s="45">
        <f>VLOOKUP($AK4,'CT Annual LA Forecasts'!$A$1:$AI$40,BR$1,FALSE)</f>
        <v>138604</v>
      </c>
      <c r="BS4" s="45">
        <f>VLOOKUP($AK4,'CT Annual LA Forecasts'!$A$1:$AI$40,BS$1,FALSE)</f>
        <v>140607</v>
      </c>
      <c r="BT4" s="45">
        <f>VLOOKUP($AK4,'CT Annual LA Forecasts'!$A$1:$AI$40,BT$1,FALSE)</f>
        <v>141463</v>
      </c>
      <c r="BV4" s="47" t="s">
        <v>1</v>
      </c>
    </row>
    <row r="5" spans="1:74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AK5" s="44" t="str">
        <f>$B$2</f>
        <v>Wakefield</v>
      </c>
      <c r="AL5" s="44" t="s">
        <v>78</v>
      </c>
      <c r="AM5" s="45">
        <f>VLOOKUP($AK5,'LTW Annual LA Forecasts'!$A$1:$AI$40,AM$1,FALSE)</f>
        <v>0</v>
      </c>
      <c r="AN5" s="45">
        <f>VLOOKUP($AK5,'LTW Annual LA Forecasts'!$A$1:$AI$40,AN$1,FALSE)</f>
        <v>0</v>
      </c>
      <c r="AO5" s="45">
        <f>VLOOKUP($AK5,'LTW Annual LA Forecasts'!$A$1:$AI$40,AO$1,FALSE)</f>
        <v>0</v>
      </c>
      <c r="AP5" s="45">
        <f>VLOOKUP($AK5,'LTW Annual LA Forecasts'!$A$1:$AI$40,AP$1,FALSE)</f>
        <v>0</v>
      </c>
      <c r="AQ5" s="45">
        <f>VLOOKUP($AK5,'LTW Annual LA Forecasts'!$A$1:$AI$40,AQ$1,FALSE)</f>
        <v>1546</v>
      </c>
      <c r="AR5" s="45">
        <f>VLOOKUP($AK5,'LTW Annual LA Forecasts'!$A$1:$AI$40,AR$1,FALSE)</f>
        <v>2186</v>
      </c>
      <c r="AS5" s="45">
        <f>VLOOKUP($AK5,'LTW Annual LA Forecasts'!$A$1:$AI$40,AS$1,FALSE)</f>
        <v>4713</v>
      </c>
      <c r="AT5" s="45">
        <f>VLOOKUP($AK5,'LTW Annual LA Forecasts'!$A$1:$AI$40,AT$1,FALSE)</f>
        <v>7657</v>
      </c>
      <c r="AU5" s="45">
        <f>VLOOKUP($AK5,'LTW Annual LA Forecasts'!$A$1:$AI$40,AU$1,FALSE)</f>
        <v>11742</v>
      </c>
      <c r="AV5" s="45">
        <f>VLOOKUP($AK5,'LTW Annual LA Forecasts'!$A$1:$AI$40,AV$1,FALSE)</f>
        <v>16861</v>
      </c>
      <c r="AW5" s="45">
        <f>VLOOKUP($AK5,'LTW Annual LA Forecasts'!$A$1:$AI$40,AW$1,FALSE)</f>
        <v>21340</v>
      </c>
      <c r="AX5" s="45">
        <f>VLOOKUP($AK5,'LTW Annual LA Forecasts'!$A$1:$AI$40,AX$1,FALSE)</f>
        <v>26407</v>
      </c>
      <c r="AY5" s="45">
        <f>VLOOKUP($AK5,'LTW Annual LA Forecasts'!$A$1:$AI$40,AY$1,FALSE)</f>
        <v>31098</v>
      </c>
      <c r="AZ5" s="45">
        <f>VLOOKUP($AK5,'LTW Annual LA Forecasts'!$A$1:$AI$40,AZ$1,FALSE)</f>
        <v>36189</v>
      </c>
      <c r="BA5" s="45">
        <f>VLOOKUP($AK5,'LTW Annual LA Forecasts'!$A$1:$AI$40,BA$1,FALSE)</f>
        <v>43256</v>
      </c>
      <c r="BB5" s="45">
        <f>VLOOKUP($AK5,'LTW Annual LA Forecasts'!$A$1:$AI$40,BB$1,FALSE)</f>
        <v>49139</v>
      </c>
      <c r="BC5" s="45">
        <f>VLOOKUP($AK5,'LTW Annual LA Forecasts'!$A$1:$AI$40,BC$1,FALSE)</f>
        <v>55077</v>
      </c>
      <c r="BD5" s="45">
        <f>VLOOKUP($AK5,'LTW Annual LA Forecasts'!$A$1:$AI$40,BD$1,FALSE)</f>
        <v>60969</v>
      </c>
      <c r="BE5" s="45">
        <f>VLOOKUP($AK5,'LTW Annual LA Forecasts'!$A$1:$AI$40,BE$1,FALSE)</f>
        <v>67905</v>
      </c>
      <c r="BF5" s="45">
        <f>VLOOKUP($AK5,'LTW Annual LA Forecasts'!$A$1:$AI$40,BF$1,FALSE)</f>
        <v>77544</v>
      </c>
      <c r="BG5" s="45">
        <f>VLOOKUP($AK5,'LTW Annual LA Forecasts'!$A$1:$AI$40,BG$1,FALSE)</f>
        <v>84486</v>
      </c>
      <c r="BH5" s="45">
        <f>VLOOKUP($AK5,'LTW Annual LA Forecasts'!$A$1:$AI$40,BH$1,FALSE)</f>
        <v>89721</v>
      </c>
      <c r="BI5" s="45">
        <f>VLOOKUP($AK5,'LTW Annual LA Forecasts'!$A$1:$AI$40,BI$1,FALSE)</f>
        <v>94945</v>
      </c>
      <c r="BJ5" s="45">
        <f>VLOOKUP($AK5,'LTW Annual LA Forecasts'!$A$1:$AI$40,BJ$1,FALSE)</f>
        <v>98938</v>
      </c>
      <c r="BK5" s="45">
        <f>VLOOKUP($AK5,'LTW Annual LA Forecasts'!$A$1:$AI$40,BK$1,FALSE)</f>
        <v>104522</v>
      </c>
      <c r="BL5" s="45">
        <f>VLOOKUP($AK5,'LTW Annual LA Forecasts'!$A$1:$AI$40,BL$1,FALSE)</f>
        <v>107100</v>
      </c>
      <c r="BM5" s="45">
        <f>VLOOKUP($AK5,'LTW Annual LA Forecasts'!$A$1:$AI$40,BM$1,FALSE)</f>
        <v>109256</v>
      </c>
      <c r="BN5" s="45">
        <f>VLOOKUP($AK5,'LTW Annual LA Forecasts'!$A$1:$AI$40,BN$1,FALSE)</f>
        <v>112089</v>
      </c>
      <c r="BO5" s="45">
        <f>VLOOKUP($AK5,'LTW Annual LA Forecasts'!$A$1:$AI$40,BO$1,FALSE)</f>
        <v>114433</v>
      </c>
      <c r="BP5" s="45">
        <f>VLOOKUP($AK5,'LTW Annual LA Forecasts'!$A$1:$AI$40,BP$1,FALSE)</f>
        <v>116851</v>
      </c>
      <c r="BQ5" s="45">
        <f>VLOOKUP($AK5,'LTW Annual LA Forecasts'!$A$1:$AI$40,BQ$1,FALSE)</f>
        <v>118548</v>
      </c>
      <c r="BR5" s="45">
        <f>VLOOKUP($AK5,'LTW Annual LA Forecasts'!$A$1:$AI$40,BR$1,FALSE)</f>
        <v>119994</v>
      </c>
      <c r="BS5" s="45">
        <f>VLOOKUP($AK5,'LTW Annual LA Forecasts'!$A$1:$AI$40,BS$1,FALSE)</f>
        <v>121284</v>
      </c>
      <c r="BT5" s="45">
        <f>VLOOKUP($AK5,'LTW Annual LA Forecasts'!$A$1:$AI$40,BT$1,FALSE)</f>
        <v>121356</v>
      </c>
      <c r="BV5" s="47" t="s">
        <v>2</v>
      </c>
    </row>
    <row r="6" spans="1:74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AK6" s="44" t="str">
        <f>$B$2</f>
        <v>Wakefield</v>
      </c>
      <c r="AL6" s="44" t="s">
        <v>79</v>
      </c>
      <c r="AM6" s="45">
        <f>VLOOKUP($AK6,'ST Annual LA Forecasts'!$A$1:$AI$40,AM$1,FALSE)</f>
        <v>0</v>
      </c>
      <c r="AN6" s="45">
        <f>VLOOKUP($AK6,'ST Annual LA Forecasts'!$A$1:$AI$40,AN$1,FALSE)</f>
        <v>0</v>
      </c>
      <c r="AO6" s="45">
        <f>VLOOKUP($AK6,'ST Annual LA Forecasts'!$A$1:$AI$40,AO$1,FALSE)</f>
        <v>0</v>
      </c>
      <c r="AP6" s="45">
        <f>VLOOKUP($AK6,'ST Annual LA Forecasts'!$A$1:$AI$40,AP$1,FALSE)</f>
        <v>0</v>
      </c>
      <c r="AQ6" s="45">
        <f>VLOOKUP($AK6,'ST Annual LA Forecasts'!$A$1:$AI$40,AQ$1,FALSE)</f>
        <v>1546</v>
      </c>
      <c r="AR6" s="45">
        <f>VLOOKUP($AK6,'ST Annual LA Forecasts'!$A$1:$AI$40,AR$1,FALSE)</f>
        <v>2154</v>
      </c>
      <c r="AS6" s="45">
        <f>VLOOKUP($AK6,'ST Annual LA Forecasts'!$A$1:$AI$40,AS$1,FALSE)</f>
        <v>2666</v>
      </c>
      <c r="AT6" s="45">
        <f>VLOOKUP($AK6,'ST Annual LA Forecasts'!$A$1:$AI$40,AT$1,FALSE)</f>
        <v>3220</v>
      </c>
      <c r="AU6" s="45">
        <f>VLOOKUP($AK6,'ST Annual LA Forecasts'!$A$1:$AI$40,AU$1,FALSE)</f>
        <v>3827</v>
      </c>
      <c r="AV6" s="45">
        <f>VLOOKUP($AK6,'ST Annual LA Forecasts'!$A$1:$AI$40,AV$1,FALSE)</f>
        <v>4577</v>
      </c>
      <c r="AW6" s="45">
        <f>VLOOKUP($AK6,'ST Annual LA Forecasts'!$A$1:$AI$40,AW$1,FALSE)</f>
        <v>5597</v>
      </c>
      <c r="AX6" s="45">
        <f>VLOOKUP($AK6,'ST Annual LA Forecasts'!$A$1:$AI$40,AX$1,FALSE)</f>
        <v>6663</v>
      </c>
      <c r="AY6" s="45">
        <f>VLOOKUP($AK6,'ST Annual LA Forecasts'!$A$1:$AI$40,AY$1,FALSE)</f>
        <v>7804</v>
      </c>
      <c r="AZ6" s="45">
        <f>VLOOKUP($AK6,'ST Annual LA Forecasts'!$A$1:$AI$40,AZ$1,FALSE)</f>
        <v>9001</v>
      </c>
      <c r="BA6" s="45">
        <f>VLOOKUP($AK6,'ST Annual LA Forecasts'!$A$1:$AI$40,BA$1,FALSE)</f>
        <v>10214</v>
      </c>
      <c r="BB6" s="45">
        <f>VLOOKUP($AK6,'ST Annual LA Forecasts'!$A$1:$AI$40,BB$1,FALSE)</f>
        <v>11114</v>
      </c>
      <c r="BC6" s="45">
        <f>VLOOKUP($AK6,'ST Annual LA Forecasts'!$A$1:$AI$40,BC$1,FALSE)</f>
        <v>12035</v>
      </c>
      <c r="BD6" s="45">
        <f>VLOOKUP($AK6,'ST Annual LA Forecasts'!$A$1:$AI$40,BD$1,FALSE)</f>
        <v>12977</v>
      </c>
      <c r="BE6" s="45">
        <f>VLOOKUP($AK6,'ST Annual LA Forecasts'!$A$1:$AI$40,BE$1,FALSE)</f>
        <v>14213</v>
      </c>
      <c r="BF6" s="45">
        <f>VLOOKUP($AK6,'ST Annual LA Forecasts'!$A$1:$AI$40,BF$1,FALSE)</f>
        <v>18847</v>
      </c>
      <c r="BG6" s="45">
        <f>VLOOKUP($AK6,'ST Annual LA Forecasts'!$A$1:$AI$40,BG$1,FALSE)</f>
        <v>22683</v>
      </c>
      <c r="BH6" s="45">
        <f>VLOOKUP($AK6,'ST Annual LA Forecasts'!$A$1:$AI$40,BH$1,FALSE)</f>
        <v>26626</v>
      </c>
      <c r="BI6" s="45">
        <f>VLOOKUP($AK6,'ST Annual LA Forecasts'!$A$1:$AI$40,BI$1,FALSE)</f>
        <v>30658</v>
      </c>
      <c r="BJ6" s="45">
        <f>VLOOKUP($AK6,'ST Annual LA Forecasts'!$A$1:$AI$40,BJ$1,FALSE)</f>
        <v>34766</v>
      </c>
      <c r="BK6" s="45">
        <f>VLOOKUP($AK6,'ST Annual LA Forecasts'!$A$1:$AI$40,BK$1,FALSE)</f>
        <v>39697</v>
      </c>
      <c r="BL6" s="45">
        <f>VLOOKUP($AK6,'ST Annual LA Forecasts'!$A$1:$AI$40,BL$1,FALSE)</f>
        <v>44077</v>
      </c>
      <c r="BM6" s="45">
        <f>VLOOKUP($AK6,'ST Annual LA Forecasts'!$A$1:$AI$40,BM$1,FALSE)</f>
        <v>48678</v>
      </c>
      <c r="BN6" s="45">
        <f>VLOOKUP($AK6,'ST Annual LA Forecasts'!$A$1:$AI$40,BN$1,FALSE)</f>
        <v>53615</v>
      </c>
      <c r="BO6" s="45">
        <f>VLOOKUP($AK6,'ST Annual LA Forecasts'!$A$1:$AI$40,BO$1,FALSE)</f>
        <v>59000</v>
      </c>
      <c r="BP6" s="45">
        <f>VLOOKUP($AK6,'ST Annual LA Forecasts'!$A$1:$AI$40,BP$1,FALSE)</f>
        <v>65564</v>
      </c>
      <c r="BQ6" s="45">
        <f>VLOOKUP($AK6,'ST Annual LA Forecasts'!$A$1:$AI$40,BQ$1,FALSE)</f>
        <v>71286</v>
      </c>
      <c r="BR6" s="45">
        <f>VLOOKUP($AK6,'ST Annual LA Forecasts'!$A$1:$AI$40,BR$1,FALSE)</f>
        <v>76987</v>
      </c>
      <c r="BS6" s="45">
        <f>VLOOKUP($AK6,'ST Annual LA Forecasts'!$A$1:$AI$40,BS$1,FALSE)</f>
        <v>82688</v>
      </c>
      <c r="BT6" s="45">
        <f>VLOOKUP($AK6,'ST Annual LA Forecasts'!$A$1:$AI$40,BT$1,FALSE)</f>
        <v>87845</v>
      </c>
      <c r="BV6" s="47" t="s">
        <v>3</v>
      </c>
    </row>
    <row r="7" spans="1:74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AK7" s="44" t="str">
        <f>$B$2</f>
        <v>Wakefield</v>
      </c>
      <c r="AL7" s="46" t="s">
        <v>90</v>
      </c>
      <c r="AM7" s="45">
        <f>VLOOKUP($AK7,'FS Annual LA Forecasts'!$A$1:$AI$40,AM$1,FALSE)</f>
        <v>0</v>
      </c>
      <c r="AN7" s="45">
        <f>VLOOKUP($AK7,'FS Annual LA Forecasts'!$A$1:$AI$40,AN$1,FALSE)</f>
        <v>0</v>
      </c>
      <c r="AO7" s="45">
        <f>VLOOKUP($AK7,'FS Annual LA Forecasts'!$A$1:$AI$40,AO$1,FALSE)</f>
        <v>0</v>
      </c>
      <c r="AP7" s="45">
        <f>VLOOKUP($AK7,'FS Annual LA Forecasts'!$A$1:$AI$40,AP$1,FALSE)</f>
        <v>0</v>
      </c>
      <c r="AQ7" s="45">
        <f>VLOOKUP($AK7,'FS Annual LA Forecasts'!$A$1:$AI$40,AQ$1,FALSE)</f>
        <v>1546</v>
      </c>
      <c r="AR7" s="45">
        <f>VLOOKUP($AK7,'FS Annual LA Forecasts'!$A$1:$AI$40,AR$1,FALSE)</f>
        <v>1916</v>
      </c>
      <c r="AS7" s="45">
        <f>VLOOKUP($AK7,'FS Annual LA Forecasts'!$A$1:$AI$40,AS$1,FALSE)</f>
        <v>2241</v>
      </c>
      <c r="AT7" s="45">
        <f>VLOOKUP($AK7,'FS Annual LA Forecasts'!$A$1:$AI$40,AT$1,FALSE)</f>
        <v>2569</v>
      </c>
      <c r="AU7" s="45">
        <f>VLOOKUP($AK7,'FS Annual LA Forecasts'!$A$1:$AI$40,AU$1,FALSE)</f>
        <v>2899</v>
      </c>
      <c r="AV7" s="45">
        <f>VLOOKUP($AK7,'FS Annual LA Forecasts'!$A$1:$AI$40,AV$1,FALSE)</f>
        <v>3574</v>
      </c>
      <c r="AW7" s="45">
        <f>VLOOKUP($AK7,'FS Annual LA Forecasts'!$A$1:$AI$40,AW$1,FALSE)</f>
        <v>4610</v>
      </c>
      <c r="AX7" s="45">
        <f>VLOOKUP($AK7,'FS Annual LA Forecasts'!$A$1:$AI$40,AX$1,FALSE)</f>
        <v>5854</v>
      </c>
      <c r="AY7" s="45">
        <f>VLOOKUP($AK7,'FS Annual LA Forecasts'!$A$1:$AI$40,AY$1,FALSE)</f>
        <v>7240</v>
      </c>
      <c r="AZ7" s="45">
        <f>VLOOKUP($AK7,'FS Annual LA Forecasts'!$A$1:$AI$40,AZ$1,FALSE)</f>
        <v>8763</v>
      </c>
      <c r="BA7" s="45">
        <f>VLOOKUP($AK7,'FS Annual LA Forecasts'!$A$1:$AI$40,BA$1,FALSE)</f>
        <v>10745</v>
      </c>
      <c r="BB7" s="45">
        <f>VLOOKUP($AK7,'FS Annual LA Forecasts'!$A$1:$AI$40,BB$1,FALSE)</f>
        <v>12743</v>
      </c>
      <c r="BC7" s="45">
        <f>VLOOKUP($AK7,'FS Annual LA Forecasts'!$A$1:$AI$40,BC$1,FALSE)</f>
        <v>14845</v>
      </c>
      <c r="BD7" s="45">
        <f>VLOOKUP($AK7,'FS Annual LA Forecasts'!$A$1:$AI$40,BD$1,FALSE)</f>
        <v>17093</v>
      </c>
      <c r="BE7" s="45">
        <f>VLOOKUP($AK7,'FS Annual LA Forecasts'!$A$1:$AI$40,BE$1,FALSE)</f>
        <v>19374</v>
      </c>
      <c r="BF7" s="45">
        <f>VLOOKUP($AK7,'FS Annual LA Forecasts'!$A$1:$AI$40,BF$1,FALSE)</f>
        <v>22957</v>
      </c>
      <c r="BG7" s="45">
        <f>VLOOKUP($AK7,'FS Annual LA Forecasts'!$A$1:$AI$40,BG$1,FALSE)</f>
        <v>26063</v>
      </c>
      <c r="BH7" s="45">
        <f>VLOOKUP($AK7,'FS Annual LA Forecasts'!$A$1:$AI$40,BH$1,FALSE)</f>
        <v>29506</v>
      </c>
      <c r="BI7" s="45">
        <f>VLOOKUP($AK7,'FS Annual LA Forecasts'!$A$1:$AI$40,BI$1,FALSE)</f>
        <v>33320</v>
      </c>
      <c r="BJ7" s="45">
        <f>VLOOKUP($AK7,'FS Annual LA Forecasts'!$A$1:$AI$40,BJ$1,FALSE)</f>
        <v>37485</v>
      </c>
      <c r="BK7" s="45">
        <f>VLOOKUP($AK7,'FS Annual LA Forecasts'!$A$1:$AI$40,BK$1,FALSE)</f>
        <v>42530</v>
      </c>
      <c r="BL7" s="45">
        <f>VLOOKUP($AK7,'FS Annual LA Forecasts'!$A$1:$AI$40,BL$1,FALSE)</f>
        <v>46441</v>
      </c>
      <c r="BM7" s="45">
        <f>VLOOKUP($AK7,'FS Annual LA Forecasts'!$A$1:$AI$40,BM$1,FALSE)</f>
        <v>50224</v>
      </c>
      <c r="BN7" s="45">
        <f>VLOOKUP($AK7,'FS Annual LA Forecasts'!$A$1:$AI$40,BN$1,FALSE)</f>
        <v>53844</v>
      </c>
      <c r="BO7" s="45">
        <f>VLOOKUP($AK7,'FS Annual LA Forecasts'!$A$1:$AI$40,BO$1,FALSE)</f>
        <v>57350</v>
      </c>
      <c r="BP7" s="45">
        <f>VLOOKUP($AK7,'FS Annual LA Forecasts'!$A$1:$AI$40,BP$1,FALSE)</f>
        <v>60933</v>
      </c>
      <c r="BQ7" s="45">
        <f>VLOOKUP($AK7,'FS Annual LA Forecasts'!$A$1:$AI$40,BQ$1,FALSE)</f>
        <v>64496</v>
      </c>
      <c r="BR7" s="45">
        <f>VLOOKUP($AK7,'FS Annual LA Forecasts'!$A$1:$AI$40,BR$1,FALSE)</f>
        <v>69054</v>
      </c>
      <c r="BS7" s="45">
        <f>VLOOKUP($AK7,'FS Annual LA Forecasts'!$A$1:$AI$40,BS$1,FALSE)</f>
        <v>73884</v>
      </c>
      <c r="BT7" s="45">
        <f>VLOOKUP($AK7,'FS Annual LA Forecasts'!$A$1:$AI$40,BT$1,FALSE)</f>
        <v>78672</v>
      </c>
      <c r="BV7" s="47" t="s">
        <v>4</v>
      </c>
    </row>
    <row r="8" spans="1:74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AK8" s="14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V8" s="47" t="s">
        <v>5</v>
      </c>
    </row>
    <row r="9" spans="1:74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V9" s="47" t="s">
        <v>6</v>
      </c>
    </row>
    <row r="10" spans="1:74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BV10" s="47" t="s">
        <v>7</v>
      </c>
    </row>
    <row r="11" spans="1:74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BV11" s="47" t="s">
        <v>8</v>
      </c>
    </row>
    <row r="12" spans="1:74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BV12" s="47" t="s">
        <v>9</v>
      </c>
    </row>
    <row r="13" spans="1:74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BV13" s="47" t="s">
        <v>10</v>
      </c>
    </row>
    <row r="14" spans="1:74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BV14" s="47" t="s">
        <v>11</v>
      </c>
    </row>
    <row r="15" spans="1:74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BV15" s="47" t="s">
        <v>12</v>
      </c>
    </row>
    <row r="16" spans="1:74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BV16" s="47" t="s">
        <v>13</v>
      </c>
    </row>
    <row r="17" spans="1:74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BV17" s="47" t="s">
        <v>14</v>
      </c>
    </row>
    <row r="18" spans="1:74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BV18" s="47" t="s">
        <v>15</v>
      </c>
    </row>
    <row r="19" spans="1:74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BV19" s="47" t="s">
        <v>16</v>
      </c>
    </row>
    <row r="20" spans="1:74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BV20" s="47" t="s">
        <v>17</v>
      </c>
    </row>
    <row r="21" spans="1:74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BV21" s="47" t="s">
        <v>18</v>
      </c>
    </row>
    <row r="22" spans="1:74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BV22" s="47" t="s">
        <v>19</v>
      </c>
    </row>
    <row r="23" spans="1:74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BV23" s="47" t="s">
        <v>20</v>
      </c>
    </row>
    <row r="24" spans="1:74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BV24" s="47" t="s">
        <v>21</v>
      </c>
    </row>
    <row r="25" spans="1:74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BV25" s="47" t="s">
        <v>22</v>
      </c>
    </row>
    <row r="26" spans="1:74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BV26" s="47" t="s">
        <v>23</v>
      </c>
    </row>
    <row r="27" spans="1:74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BV27" s="47" t="s">
        <v>24</v>
      </c>
    </row>
    <row r="28" spans="1:74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BV28" s="47" t="s">
        <v>25</v>
      </c>
    </row>
    <row r="29" spans="1:74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BV29" s="47" t="s">
        <v>26</v>
      </c>
    </row>
    <row r="30" spans="1:74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BV30" s="47" t="s">
        <v>27</v>
      </c>
    </row>
    <row r="31" spans="1:74" x14ac:dyDescent="0.25">
      <c r="BV31" s="47" t="s">
        <v>28</v>
      </c>
    </row>
    <row r="32" spans="1:74" x14ac:dyDescent="0.25">
      <c r="B32" s="13" t="str">
        <f>AL2</f>
        <v>NPg DFES 2022: Heat Pump projections for Wakefield</v>
      </c>
      <c r="C32" s="13">
        <v>2019</v>
      </c>
      <c r="D32" s="13">
        <v>2020</v>
      </c>
      <c r="E32" s="13">
        <v>2021</v>
      </c>
      <c r="F32" s="13">
        <v>2022</v>
      </c>
      <c r="G32" s="13">
        <v>2023</v>
      </c>
      <c r="H32" s="13">
        <v>2024</v>
      </c>
      <c r="I32" s="13">
        <v>2025</v>
      </c>
      <c r="J32" s="13">
        <v>2026</v>
      </c>
      <c r="K32" s="13">
        <v>2027</v>
      </c>
      <c r="L32" s="13">
        <v>2028</v>
      </c>
      <c r="M32" s="13">
        <v>2029</v>
      </c>
      <c r="N32" s="13">
        <v>2030</v>
      </c>
      <c r="O32" s="13">
        <v>2031</v>
      </c>
      <c r="P32" s="13">
        <v>2032</v>
      </c>
      <c r="Q32" s="13">
        <v>2033</v>
      </c>
      <c r="R32" s="13">
        <v>2034</v>
      </c>
      <c r="S32" s="13">
        <v>2035</v>
      </c>
      <c r="T32" s="13">
        <v>2036</v>
      </c>
      <c r="U32" s="13">
        <v>2037</v>
      </c>
      <c r="V32" s="13">
        <v>2038</v>
      </c>
      <c r="W32" s="13">
        <v>2039</v>
      </c>
      <c r="X32" s="13">
        <v>2040</v>
      </c>
      <c r="Y32" s="13">
        <v>2041</v>
      </c>
      <c r="Z32" s="13">
        <v>2042</v>
      </c>
      <c r="AA32" s="13">
        <v>2043</v>
      </c>
      <c r="AB32" s="13">
        <v>2044</v>
      </c>
      <c r="AC32" s="13">
        <v>2045</v>
      </c>
      <c r="AD32" s="13">
        <v>2046</v>
      </c>
      <c r="AE32" s="13">
        <v>2047</v>
      </c>
      <c r="AF32" s="13">
        <v>2048</v>
      </c>
      <c r="AG32" s="13">
        <v>2049</v>
      </c>
      <c r="AH32" s="13">
        <v>2050</v>
      </c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BV32" s="47" t="s">
        <v>29</v>
      </c>
    </row>
    <row r="33" spans="2:74" x14ac:dyDescent="0.25">
      <c r="B33" s="15" t="s">
        <v>87</v>
      </c>
      <c r="C33" s="16">
        <f t="shared" ref="C33:L37" si="0">AO3</f>
        <v>0</v>
      </c>
      <c r="D33" s="16">
        <f t="shared" si="0"/>
        <v>0</v>
      </c>
      <c r="E33" s="16">
        <f t="shared" si="0"/>
        <v>1695</v>
      </c>
      <c r="F33" s="16">
        <f t="shared" si="0"/>
        <v>2551</v>
      </c>
      <c r="G33" s="16">
        <f t="shared" si="0"/>
        <v>3554</v>
      </c>
      <c r="H33" s="16">
        <f t="shared" si="0"/>
        <v>4616</v>
      </c>
      <c r="I33" s="16">
        <f t="shared" si="0"/>
        <v>7314</v>
      </c>
      <c r="J33" s="16">
        <f t="shared" si="0"/>
        <v>10699</v>
      </c>
      <c r="K33" s="16">
        <f t="shared" si="0"/>
        <v>14262</v>
      </c>
      <c r="L33" s="16">
        <f t="shared" si="0"/>
        <v>19057</v>
      </c>
      <c r="M33" s="16">
        <f t="shared" ref="M33:V37" si="1">AY3</f>
        <v>24355</v>
      </c>
      <c r="N33" s="16">
        <f t="shared" si="1"/>
        <v>31393</v>
      </c>
      <c r="O33" s="16">
        <f t="shared" si="1"/>
        <v>37078</v>
      </c>
      <c r="P33" s="16">
        <f t="shared" si="1"/>
        <v>43475</v>
      </c>
      <c r="Q33" s="16">
        <f t="shared" si="1"/>
        <v>50218</v>
      </c>
      <c r="R33" s="16">
        <f t="shared" si="1"/>
        <v>57821</v>
      </c>
      <c r="S33" s="16">
        <f t="shared" si="1"/>
        <v>66329</v>
      </c>
      <c r="T33" s="16">
        <f t="shared" si="1"/>
        <v>74043</v>
      </c>
      <c r="U33" s="16">
        <f t="shared" si="1"/>
        <v>81790</v>
      </c>
      <c r="V33" s="16">
        <f t="shared" si="1"/>
        <v>89652</v>
      </c>
      <c r="W33" s="16">
        <f t="shared" ref="W33:AF37" si="2">BI3</f>
        <v>97756</v>
      </c>
      <c r="X33" s="16">
        <f t="shared" si="2"/>
        <v>105465</v>
      </c>
      <c r="Y33" s="16">
        <f t="shared" si="2"/>
        <v>113598</v>
      </c>
      <c r="Z33" s="16">
        <f t="shared" si="2"/>
        <v>121056</v>
      </c>
      <c r="AA33" s="16">
        <f t="shared" si="2"/>
        <v>127700</v>
      </c>
      <c r="AB33" s="16">
        <f t="shared" si="2"/>
        <v>133472</v>
      </c>
      <c r="AC33" s="16">
        <f t="shared" si="2"/>
        <v>138690</v>
      </c>
      <c r="AD33" s="16">
        <f t="shared" si="2"/>
        <v>143484</v>
      </c>
      <c r="AE33" s="16">
        <f t="shared" si="2"/>
        <v>148393</v>
      </c>
      <c r="AF33" s="16">
        <f t="shared" si="2"/>
        <v>153291</v>
      </c>
      <c r="AG33" s="16">
        <f t="shared" ref="AG33:AH37" si="3">BS3</f>
        <v>154744</v>
      </c>
      <c r="AH33" s="16">
        <f t="shared" si="3"/>
        <v>155642</v>
      </c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BV33" s="47" t="s">
        <v>30</v>
      </c>
    </row>
    <row r="34" spans="2:74" x14ac:dyDescent="0.25">
      <c r="B34" s="15" t="s">
        <v>77</v>
      </c>
      <c r="C34" s="16">
        <f t="shared" si="0"/>
        <v>0</v>
      </c>
      <c r="D34" s="16">
        <f t="shared" si="0"/>
        <v>0</v>
      </c>
      <c r="E34" s="16">
        <f t="shared" si="0"/>
        <v>1546</v>
      </c>
      <c r="F34" s="16">
        <f t="shared" si="0"/>
        <v>2609</v>
      </c>
      <c r="G34" s="16">
        <f t="shared" si="0"/>
        <v>3385</v>
      </c>
      <c r="H34" s="16">
        <f t="shared" si="0"/>
        <v>4251</v>
      </c>
      <c r="I34" s="16">
        <f t="shared" si="0"/>
        <v>5111</v>
      </c>
      <c r="J34" s="16">
        <f t="shared" si="0"/>
        <v>7130</v>
      </c>
      <c r="K34" s="16">
        <f t="shared" si="0"/>
        <v>10206</v>
      </c>
      <c r="L34" s="16">
        <f t="shared" si="0"/>
        <v>14719</v>
      </c>
      <c r="M34" s="16">
        <f t="shared" si="1"/>
        <v>20483</v>
      </c>
      <c r="N34" s="16">
        <f t="shared" si="1"/>
        <v>27581</v>
      </c>
      <c r="O34" s="16">
        <f t="shared" si="1"/>
        <v>34648</v>
      </c>
      <c r="P34" s="16">
        <f t="shared" si="1"/>
        <v>41604</v>
      </c>
      <c r="Q34" s="16">
        <f t="shared" si="1"/>
        <v>48530</v>
      </c>
      <c r="R34" s="16">
        <f t="shared" si="1"/>
        <v>55408</v>
      </c>
      <c r="S34" s="16">
        <f t="shared" si="1"/>
        <v>63577</v>
      </c>
      <c r="T34" s="16">
        <f t="shared" si="1"/>
        <v>72695</v>
      </c>
      <c r="U34" s="16">
        <f t="shared" si="1"/>
        <v>80849</v>
      </c>
      <c r="V34" s="16">
        <f t="shared" si="1"/>
        <v>88958</v>
      </c>
      <c r="W34" s="16">
        <f t="shared" si="2"/>
        <v>97017</v>
      </c>
      <c r="X34" s="16">
        <f t="shared" si="2"/>
        <v>105339</v>
      </c>
      <c r="Y34" s="16">
        <f t="shared" si="2"/>
        <v>112965</v>
      </c>
      <c r="Z34" s="16">
        <f t="shared" si="2"/>
        <v>119334</v>
      </c>
      <c r="AA34" s="16">
        <f t="shared" si="2"/>
        <v>124431</v>
      </c>
      <c r="AB34" s="16">
        <f t="shared" si="2"/>
        <v>128332</v>
      </c>
      <c r="AC34" s="16">
        <f t="shared" si="2"/>
        <v>131347</v>
      </c>
      <c r="AD34" s="16">
        <f t="shared" si="2"/>
        <v>133940</v>
      </c>
      <c r="AE34" s="16">
        <f t="shared" si="2"/>
        <v>136350</v>
      </c>
      <c r="AF34" s="16">
        <f t="shared" si="2"/>
        <v>138604</v>
      </c>
      <c r="AG34" s="16">
        <f t="shared" si="3"/>
        <v>140607</v>
      </c>
      <c r="AH34" s="16">
        <f t="shared" si="3"/>
        <v>141463</v>
      </c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BV34" s="47" t="s">
        <v>31</v>
      </c>
    </row>
    <row r="35" spans="2:74" x14ac:dyDescent="0.25">
      <c r="B35" s="15" t="s">
        <v>78</v>
      </c>
      <c r="C35" s="16">
        <f t="shared" si="0"/>
        <v>0</v>
      </c>
      <c r="D35" s="16">
        <f t="shared" si="0"/>
        <v>0</v>
      </c>
      <c r="E35" s="16">
        <f t="shared" si="0"/>
        <v>1546</v>
      </c>
      <c r="F35" s="16">
        <f t="shared" si="0"/>
        <v>2186</v>
      </c>
      <c r="G35" s="16">
        <f t="shared" si="0"/>
        <v>4713</v>
      </c>
      <c r="H35" s="16">
        <f t="shared" si="0"/>
        <v>7657</v>
      </c>
      <c r="I35" s="16">
        <f t="shared" si="0"/>
        <v>11742</v>
      </c>
      <c r="J35" s="16">
        <f t="shared" si="0"/>
        <v>16861</v>
      </c>
      <c r="K35" s="16">
        <f t="shared" si="0"/>
        <v>21340</v>
      </c>
      <c r="L35" s="16">
        <f t="shared" si="0"/>
        <v>26407</v>
      </c>
      <c r="M35" s="16">
        <f t="shared" si="1"/>
        <v>31098</v>
      </c>
      <c r="N35" s="16">
        <f t="shared" si="1"/>
        <v>36189</v>
      </c>
      <c r="O35" s="16">
        <f t="shared" si="1"/>
        <v>43256</v>
      </c>
      <c r="P35" s="16">
        <f t="shared" si="1"/>
        <v>49139</v>
      </c>
      <c r="Q35" s="16">
        <f t="shared" si="1"/>
        <v>55077</v>
      </c>
      <c r="R35" s="16">
        <f t="shared" si="1"/>
        <v>60969</v>
      </c>
      <c r="S35" s="16">
        <f t="shared" si="1"/>
        <v>67905</v>
      </c>
      <c r="T35" s="16">
        <f t="shared" si="1"/>
        <v>77544</v>
      </c>
      <c r="U35" s="16">
        <f t="shared" si="1"/>
        <v>84486</v>
      </c>
      <c r="V35" s="16">
        <f t="shared" si="1"/>
        <v>89721</v>
      </c>
      <c r="W35" s="16">
        <f t="shared" si="2"/>
        <v>94945</v>
      </c>
      <c r="X35" s="16">
        <f t="shared" si="2"/>
        <v>98938</v>
      </c>
      <c r="Y35" s="16">
        <f t="shared" si="2"/>
        <v>104522</v>
      </c>
      <c r="Z35" s="16">
        <f t="shared" si="2"/>
        <v>107100</v>
      </c>
      <c r="AA35" s="16">
        <f t="shared" si="2"/>
        <v>109256</v>
      </c>
      <c r="AB35" s="16">
        <f t="shared" si="2"/>
        <v>112089</v>
      </c>
      <c r="AC35" s="16">
        <f t="shared" si="2"/>
        <v>114433</v>
      </c>
      <c r="AD35" s="16">
        <f t="shared" si="2"/>
        <v>116851</v>
      </c>
      <c r="AE35" s="16">
        <f t="shared" si="2"/>
        <v>118548</v>
      </c>
      <c r="AF35" s="16">
        <f t="shared" si="2"/>
        <v>119994</v>
      </c>
      <c r="AG35" s="16">
        <f t="shared" si="3"/>
        <v>121284</v>
      </c>
      <c r="AH35" s="16">
        <f t="shared" si="3"/>
        <v>121356</v>
      </c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BV35" s="47" t="s">
        <v>32</v>
      </c>
    </row>
    <row r="36" spans="2:74" x14ac:dyDescent="0.25">
      <c r="B36" s="15" t="s">
        <v>79</v>
      </c>
      <c r="C36" s="16">
        <f t="shared" si="0"/>
        <v>0</v>
      </c>
      <c r="D36" s="16">
        <f t="shared" si="0"/>
        <v>0</v>
      </c>
      <c r="E36" s="16">
        <f t="shared" si="0"/>
        <v>1546</v>
      </c>
      <c r="F36" s="16">
        <f t="shared" si="0"/>
        <v>2154</v>
      </c>
      <c r="G36" s="16">
        <f t="shared" si="0"/>
        <v>2666</v>
      </c>
      <c r="H36" s="16">
        <f t="shared" si="0"/>
        <v>3220</v>
      </c>
      <c r="I36" s="16">
        <f t="shared" si="0"/>
        <v>3827</v>
      </c>
      <c r="J36" s="16">
        <f t="shared" si="0"/>
        <v>4577</v>
      </c>
      <c r="K36" s="16">
        <f t="shared" si="0"/>
        <v>5597</v>
      </c>
      <c r="L36" s="16">
        <f t="shared" si="0"/>
        <v>6663</v>
      </c>
      <c r="M36" s="16">
        <f t="shared" si="1"/>
        <v>7804</v>
      </c>
      <c r="N36" s="16">
        <f t="shared" si="1"/>
        <v>9001</v>
      </c>
      <c r="O36" s="16">
        <f t="shared" si="1"/>
        <v>10214</v>
      </c>
      <c r="P36" s="16">
        <f t="shared" si="1"/>
        <v>11114</v>
      </c>
      <c r="Q36" s="16">
        <f t="shared" si="1"/>
        <v>12035</v>
      </c>
      <c r="R36" s="16">
        <f t="shared" si="1"/>
        <v>12977</v>
      </c>
      <c r="S36" s="16">
        <f t="shared" si="1"/>
        <v>14213</v>
      </c>
      <c r="T36" s="16">
        <f t="shared" si="1"/>
        <v>18847</v>
      </c>
      <c r="U36" s="16">
        <f t="shared" si="1"/>
        <v>22683</v>
      </c>
      <c r="V36" s="16">
        <f t="shared" si="1"/>
        <v>26626</v>
      </c>
      <c r="W36" s="16">
        <f t="shared" si="2"/>
        <v>30658</v>
      </c>
      <c r="X36" s="16">
        <f t="shared" si="2"/>
        <v>34766</v>
      </c>
      <c r="Y36" s="16">
        <f t="shared" si="2"/>
        <v>39697</v>
      </c>
      <c r="Z36" s="16">
        <f t="shared" si="2"/>
        <v>44077</v>
      </c>
      <c r="AA36" s="16">
        <f t="shared" si="2"/>
        <v>48678</v>
      </c>
      <c r="AB36" s="16">
        <f t="shared" si="2"/>
        <v>53615</v>
      </c>
      <c r="AC36" s="16">
        <f t="shared" si="2"/>
        <v>59000</v>
      </c>
      <c r="AD36" s="16">
        <f t="shared" si="2"/>
        <v>65564</v>
      </c>
      <c r="AE36" s="16">
        <f t="shared" si="2"/>
        <v>71286</v>
      </c>
      <c r="AF36" s="16">
        <f t="shared" si="2"/>
        <v>76987</v>
      </c>
      <c r="AG36" s="16">
        <f t="shared" si="3"/>
        <v>82688</v>
      </c>
      <c r="AH36" s="16">
        <f t="shared" si="3"/>
        <v>87845</v>
      </c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BV36" s="47" t="s">
        <v>33</v>
      </c>
    </row>
    <row r="37" spans="2:74" x14ac:dyDescent="0.25">
      <c r="B37" s="14" t="s">
        <v>90</v>
      </c>
      <c r="C37" s="16">
        <f t="shared" si="0"/>
        <v>0</v>
      </c>
      <c r="D37" s="16">
        <f t="shared" si="0"/>
        <v>0</v>
      </c>
      <c r="E37" s="16">
        <f t="shared" si="0"/>
        <v>1546</v>
      </c>
      <c r="F37" s="16">
        <f t="shared" si="0"/>
        <v>1916</v>
      </c>
      <c r="G37" s="16">
        <f t="shared" si="0"/>
        <v>2241</v>
      </c>
      <c r="H37" s="16">
        <f t="shared" si="0"/>
        <v>2569</v>
      </c>
      <c r="I37" s="16">
        <f t="shared" si="0"/>
        <v>2899</v>
      </c>
      <c r="J37" s="16">
        <f t="shared" si="0"/>
        <v>3574</v>
      </c>
      <c r="K37" s="16">
        <f t="shared" si="0"/>
        <v>4610</v>
      </c>
      <c r="L37" s="16">
        <f t="shared" si="0"/>
        <v>5854</v>
      </c>
      <c r="M37" s="16">
        <f t="shared" si="1"/>
        <v>7240</v>
      </c>
      <c r="N37" s="16">
        <f t="shared" si="1"/>
        <v>8763</v>
      </c>
      <c r="O37" s="16">
        <f t="shared" si="1"/>
        <v>10745</v>
      </c>
      <c r="P37" s="16">
        <f t="shared" si="1"/>
        <v>12743</v>
      </c>
      <c r="Q37" s="16">
        <f t="shared" si="1"/>
        <v>14845</v>
      </c>
      <c r="R37" s="16">
        <f t="shared" si="1"/>
        <v>17093</v>
      </c>
      <c r="S37" s="16">
        <f t="shared" si="1"/>
        <v>19374</v>
      </c>
      <c r="T37" s="16">
        <f t="shared" si="1"/>
        <v>22957</v>
      </c>
      <c r="U37" s="16">
        <f t="shared" si="1"/>
        <v>26063</v>
      </c>
      <c r="V37" s="16">
        <f t="shared" si="1"/>
        <v>29506</v>
      </c>
      <c r="W37" s="16">
        <f t="shared" si="2"/>
        <v>33320</v>
      </c>
      <c r="X37" s="16">
        <f t="shared" si="2"/>
        <v>37485</v>
      </c>
      <c r="Y37" s="16">
        <f t="shared" si="2"/>
        <v>42530</v>
      </c>
      <c r="Z37" s="16">
        <f t="shared" si="2"/>
        <v>46441</v>
      </c>
      <c r="AA37" s="16">
        <f t="shared" si="2"/>
        <v>50224</v>
      </c>
      <c r="AB37" s="16">
        <f t="shared" si="2"/>
        <v>53844</v>
      </c>
      <c r="AC37" s="16">
        <f t="shared" si="2"/>
        <v>57350</v>
      </c>
      <c r="AD37" s="16">
        <f t="shared" si="2"/>
        <v>60933</v>
      </c>
      <c r="AE37" s="16">
        <f t="shared" si="2"/>
        <v>64496</v>
      </c>
      <c r="AF37" s="16">
        <f t="shared" si="2"/>
        <v>69054</v>
      </c>
      <c r="AG37" s="16">
        <f t="shared" si="3"/>
        <v>73884</v>
      </c>
      <c r="AH37" s="16">
        <f t="shared" si="3"/>
        <v>78672</v>
      </c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BV37" s="47" t="s">
        <v>34</v>
      </c>
    </row>
    <row r="38" spans="2:74" ht="26.25" x14ac:dyDescent="0.4">
      <c r="B38" s="29" t="s">
        <v>69</v>
      </c>
      <c r="C38" s="30"/>
      <c r="D38" s="30"/>
      <c r="E38" s="31"/>
      <c r="F38" s="31"/>
      <c r="G38" s="31"/>
      <c r="H38" s="31"/>
      <c r="I38" s="31"/>
      <c r="J38" s="31"/>
      <c r="K38" s="31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BV38" s="47" t="s">
        <v>35</v>
      </c>
    </row>
    <row r="39" spans="2:74" x14ac:dyDescent="0.2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BV39" s="47" t="s">
        <v>36</v>
      </c>
    </row>
    <row r="40" spans="2:74" x14ac:dyDescent="0.25">
      <c r="B40" s="33" t="s">
        <v>88</v>
      </c>
      <c r="C40" s="33">
        <v>2019</v>
      </c>
      <c r="D40" s="33">
        <v>2020</v>
      </c>
      <c r="E40" s="33">
        <v>2021</v>
      </c>
      <c r="F40" s="33">
        <v>2022</v>
      </c>
      <c r="G40" s="33">
        <v>2023</v>
      </c>
      <c r="H40" s="33">
        <v>2024</v>
      </c>
      <c r="I40" s="33">
        <v>2025</v>
      </c>
      <c r="J40" s="33">
        <v>2026</v>
      </c>
      <c r="K40" s="33">
        <v>2027</v>
      </c>
      <c r="L40" s="33">
        <v>2028</v>
      </c>
      <c r="M40" s="33">
        <v>2029</v>
      </c>
      <c r="N40" s="33">
        <v>2030</v>
      </c>
      <c r="O40" s="33">
        <v>2031</v>
      </c>
      <c r="P40" s="33">
        <v>2032</v>
      </c>
      <c r="Q40" s="33">
        <v>2033</v>
      </c>
      <c r="R40" s="33">
        <v>2034</v>
      </c>
      <c r="S40" s="33">
        <v>2035</v>
      </c>
      <c r="T40" s="33">
        <v>2036</v>
      </c>
      <c r="U40" s="33">
        <v>2037</v>
      </c>
      <c r="V40" s="33">
        <v>2038</v>
      </c>
      <c r="W40" s="33">
        <v>2039</v>
      </c>
      <c r="X40" s="33">
        <v>2040</v>
      </c>
      <c r="Y40" s="33">
        <v>2041</v>
      </c>
      <c r="Z40" s="33">
        <v>2042</v>
      </c>
      <c r="AA40" s="33">
        <v>2043</v>
      </c>
      <c r="AB40" s="33">
        <v>2044</v>
      </c>
      <c r="AC40" s="33">
        <v>2045</v>
      </c>
      <c r="AD40" s="33">
        <v>2046</v>
      </c>
      <c r="AE40" s="33">
        <v>2047</v>
      </c>
      <c r="AF40" s="33">
        <v>2048</v>
      </c>
      <c r="AG40" s="33">
        <v>2049</v>
      </c>
      <c r="AH40" s="33">
        <v>2050</v>
      </c>
      <c r="BV40" s="47" t="s">
        <v>37</v>
      </c>
    </row>
    <row r="41" spans="2:74" x14ac:dyDescent="0.25">
      <c r="B41" s="34" t="s">
        <v>87</v>
      </c>
      <c r="C41" s="35">
        <f t="shared" ref="C41:AH41" si="4">C33</f>
        <v>0</v>
      </c>
      <c r="D41" s="35">
        <f t="shared" si="4"/>
        <v>0</v>
      </c>
      <c r="E41" s="35">
        <f t="shared" si="4"/>
        <v>1695</v>
      </c>
      <c r="F41" s="35">
        <f t="shared" si="4"/>
        <v>2551</v>
      </c>
      <c r="G41" s="35">
        <f t="shared" si="4"/>
        <v>3554</v>
      </c>
      <c r="H41" s="35">
        <f t="shared" si="4"/>
        <v>4616</v>
      </c>
      <c r="I41" s="35">
        <f t="shared" si="4"/>
        <v>7314</v>
      </c>
      <c r="J41" s="35">
        <f t="shared" si="4"/>
        <v>10699</v>
      </c>
      <c r="K41" s="35">
        <f t="shared" si="4"/>
        <v>14262</v>
      </c>
      <c r="L41" s="35">
        <f t="shared" si="4"/>
        <v>19057</v>
      </c>
      <c r="M41" s="35">
        <f t="shared" si="4"/>
        <v>24355</v>
      </c>
      <c r="N41" s="35">
        <f t="shared" si="4"/>
        <v>31393</v>
      </c>
      <c r="O41" s="35">
        <f t="shared" si="4"/>
        <v>37078</v>
      </c>
      <c r="P41" s="35">
        <f t="shared" si="4"/>
        <v>43475</v>
      </c>
      <c r="Q41" s="35">
        <f t="shared" si="4"/>
        <v>50218</v>
      </c>
      <c r="R41" s="35">
        <f t="shared" si="4"/>
        <v>57821</v>
      </c>
      <c r="S41" s="35">
        <f t="shared" si="4"/>
        <v>66329</v>
      </c>
      <c r="T41" s="35">
        <f t="shared" si="4"/>
        <v>74043</v>
      </c>
      <c r="U41" s="35">
        <f t="shared" si="4"/>
        <v>81790</v>
      </c>
      <c r="V41" s="35">
        <f t="shared" si="4"/>
        <v>89652</v>
      </c>
      <c r="W41" s="35">
        <f t="shared" si="4"/>
        <v>97756</v>
      </c>
      <c r="X41" s="35">
        <f t="shared" si="4"/>
        <v>105465</v>
      </c>
      <c r="Y41" s="35">
        <f t="shared" si="4"/>
        <v>113598</v>
      </c>
      <c r="Z41" s="35">
        <f t="shared" si="4"/>
        <v>121056</v>
      </c>
      <c r="AA41" s="35">
        <f t="shared" si="4"/>
        <v>127700</v>
      </c>
      <c r="AB41" s="35">
        <f t="shared" si="4"/>
        <v>133472</v>
      </c>
      <c r="AC41" s="35">
        <f t="shared" si="4"/>
        <v>138690</v>
      </c>
      <c r="AD41" s="35">
        <f t="shared" si="4"/>
        <v>143484</v>
      </c>
      <c r="AE41" s="35">
        <f t="shared" si="4"/>
        <v>148393</v>
      </c>
      <c r="AF41" s="35">
        <f t="shared" si="4"/>
        <v>153291</v>
      </c>
      <c r="AG41" s="35">
        <f t="shared" si="4"/>
        <v>154744</v>
      </c>
      <c r="AH41" s="35">
        <f t="shared" si="4"/>
        <v>155642</v>
      </c>
      <c r="BV41" s="47" t="s">
        <v>38</v>
      </c>
    </row>
    <row r="42" spans="2:74" x14ac:dyDescent="0.25">
      <c r="B42" s="34" t="s">
        <v>77</v>
      </c>
      <c r="C42" s="35">
        <f t="shared" ref="C42:AH42" si="5">C34</f>
        <v>0</v>
      </c>
      <c r="D42" s="35">
        <f t="shared" si="5"/>
        <v>0</v>
      </c>
      <c r="E42" s="35">
        <f t="shared" si="5"/>
        <v>1546</v>
      </c>
      <c r="F42" s="35">
        <f t="shared" si="5"/>
        <v>2609</v>
      </c>
      <c r="G42" s="35">
        <f t="shared" si="5"/>
        <v>3385</v>
      </c>
      <c r="H42" s="35">
        <f t="shared" si="5"/>
        <v>4251</v>
      </c>
      <c r="I42" s="35">
        <f t="shared" si="5"/>
        <v>5111</v>
      </c>
      <c r="J42" s="35">
        <f t="shared" si="5"/>
        <v>7130</v>
      </c>
      <c r="K42" s="35">
        <f t="shared" si="5"/>
        <v>10206</v>
      </c>
      <c r="L42" s="35">
        <f t="shared" si="5"/>
        <v>14719</v>
      </c>
      <c r="M42" s="35">
        <f t="shared" si="5"/>
        <v>20483</v>
      </c>
      <c r="N42" s="35">
        <f t="shared" si="5"/>
        <v>27581</v>
      </c>
      <c r="O42" s="35">
        <f t="shared" si="5"/>
        <v>34648</v>
      </c>
      <c r="P42" s="35">
        <f t="shared" si="5"/>
        <v>41604</v>
      </c>
      <c r="Q42" s="35">
        <f t="shared" si="5"/>
        <v>48530</v>
      </c>
      <c r="R42" s="35">
        <f t="shared" si="5"/>
        <v>55408</v>
      </c>
      <c r="S42" s="35">
        <f t="shared" si="5"/>
        <v>63577</v>
      </c>
      <c r="T42" s="35">
        <f t="shared" si="5"/>
        <v>72695</v>
      </c>
      <c r="U42" s="35">
        <f t="shared" si="5"/>
        <v>80849</v>
      </c>
      <c r="V42" s="35">
        <f t="shared" si="5"/>
        <v>88958</v>
      </c>
      <c r="W42" s="35">
        <f t="shared" si="5"/>
        <v>97017</v>
      </c>
      <c r="X42" s="35">
        <f t="shared" si="5"/>
        <v>105339</v>
      </c>
      <c r="Y42" s="35">
        <f t="shared" si="5"/>
        <v>112965</v>
      </c>
      <c r="Z42" s="35">
        <f t="shared" si="5"/>
        <v>119334</v>
      </c>
      <c r="AA42" s="35">
        <f t="shared" si="5"/>
        <v>124431</v>
      </c>
      <c r="AB42" s="35">
        <f t="shared" si="5"/>
        <v>128332</v>
      </c>
      <c r="AC42" s="35">
        <f t="shared" si="5"/>
        <v>131347</v>
      </c>
      <c r="AD42" s="35">
        <f t="shared" si="5"/>
        <v>133940</v>
      </c>
      <c r="AE42" s="35">
        <f t="shared" si="5"/>
        <v>136350</v>
      </c>
      <c r="AF42" s="35">
        <f t="shared" si="5"/>
        <v>138604</v>
      </c>
      <c r="AG42" s="35">
        <f t="shared" si="5"/>
        <v>140607</v>
      </c>
      <c r="AH42" s="35">
        <f t="shared" si="5"/>
        <v>141463</v>
      </c>
    </row>
    <row r="43" spans="2:74" x14ac:dyDescent="0.25">
      <c r="B43" s="34" t="s">
        <v>78</v>
      </c>
      <c r="C43" s="35">
        <f t="shared" ref="C43:AH43" si="6">C35</f>
        <v>0</v>
      </c>
      <c r="D43" s="35">
        <f t="shared" si="6"/>
        <v>0</v>
      </c>
      <c r="E43" s="35">
        <f t="shared" si="6"/>
        <v>1546</v>
      </c>
      <c r="F43" s="35">
        <f t="shared" si="6"/>
        <v>2186</v>
      </c>
      <c r="G43" s="35">
        <f t="shared" si="6"/>
        <v>4713</v>
      </c>
      <c r="H43" s="35">
        <f t="shared" si="6"/>
        <v>7657</v>
      </c>
      <c r="I43" s="35">
        <f t="shared" si="6"/>
        <v>11742</v>
      </c>
      <c r="J43" s="35">
        <f t="shared" si="6"/>
        <v>16861</v>
      </c>
      <c r="K43" s="35">
        <f t="shared" si="6"/>
        <v>21340</v>
      </c>
      <c r="L43" s="35">
        <f t="shared" si="6"/>
        <v>26407</v>
      </c>
      <c r="M43" s="35">
        <f t="shared" si="6"/>
        <v>31098</v>
      </c>
      <c r="N43" s="35">
        <f t="shared" si="6"/>
        <v>36189</v>
      </c>
      <c r="O43" s="35">
        <f t="shared" si="6"/>
        <v>43256</v>
      </c>
      <c r="P43" s="35">
        <f t="shared" si="6"/>
        <v>49139</v>
      </c>
      <c r="Q43" s="35">
        <f t="shared" si="6"/>
        <v>55077</v>
      </c>
      <c r="R43" s="35">
        <f t="shared" si="6"/>
        <v>60969</v>
      </c>
      <c r="S43" s="35">
        <f t="shared" si="6"/>
        <v>67905</v>
      </c>
      <c r="T43" s="35">
        <f t="shared" si="6"/>
        <v>77544</v>
      </c>
      <c r="U43" s="35">
        <f t="shared" si="6"/>
        <v>84486</v>
      </c>
      <c r="V43" s="35">
        <f t="shared" si="6"/>
        <v>89721</v>
      </c>
      <c r="W43" s="35">
        <f t="shared" si="6"/>
        <v>94945</v>
      </c>
      <c r="X43" s="35">
        <f t="shared" si="6"/>
        <v>98938</v>
      </c>
      <c r="Y43" s="35">
        <f t="shared" si="6"/>
        <v>104522</v>
      </c>
      <c r="Z43" s="35">
        <f t="shared" si="6"/>
        <v>107100</v>
      </c>
      <c r="AA43" s="35">
        <f t="shared" si="6"/>
        <v>109256</v>
      </c>
      <c r="AB43" s="35">
        <f t="shared" si="6"/>
        <v>112089</v>
      </c>
      <c r="AC43" s="35">
        <f t="shared" si="6"/>
        <v>114433</v>
      </c>
      <c r="AD43" s="35">
        <f t="shared" si="6"/>
        <v>116851</v>
      </c>
      <c r="AE43" s="35">
        <f t="shared" si="6"/>
        <v>118548</v>
      </c>
      <c r="AF43" s="35">
        <f t="shared" si="6"/>
        <v>119994</v>
      </c>
      <c r="AG43" s="35">
        <f t="shared" si="6"/>
        <v>121284</v>
      </c>
      <c r="AH43" s="35">
        <f t="shared" si="6"/>
        <v>121356</v>
      </c>
    </row>
    <row r="44" spans="2:74" x14ac:dyDescent="0.25">
      <c r="B44" s="34" t="s">
        <v>79</v>
      </c>
      <c r="C44" s="35">
        <f t="shared" ref="C44:AH44" si="7">C36</f>
        <v>0</v>
      </c>
      <c r="D44" s="35">
        <f t="shared" si="7"/>
        <v>0</v>
      </c>
      <c r="E44" s="35">
        <f t="shared" si="7"/>
        <v>1546</v>
      </c>
      <c r="F44" s="35">
        <f t="shared" si="7"/>
        <v>2154</v>
      </c>
      <c r="G44" s="35">
        <f t="shared" si="7"/>
        <v>2666</v>
      </c>
      <c r="H44" s="35">
        <f t="shared" si="7"/>
        <v>3220</v>
      </c>
      <c r="I44" s="35">
        <f t="shared" si="7"/>
        <v>3827</v>
      </c>
      <c r="J44" s="35">
        <f t="shared" si="7"/>
        <v>4577</v>
      </c>
      <c r="K44" s="35">
        <f t="shared" si="7"/>
        <v>5597</v>
      </c>
      <c r="L44" s="35">
        <f t="shared" si="7"/>
        <v>6663</v>
      </c>
      <c r="M44" s="35">
        <f t="shared" si="7"/>
        <v>7804</v>
      </c>
      <c r="N44" s="35">
        <f t="shared" si="7"/>
        <v>9001</v>
      </c>
      <c r="O44" s="35">
        <f t="shared" si="7"/>
        <v>10214</v>
      </c>
      <c r="P44" s="35">
        <f t="shared" si="7"/>
        <v>11114</v>
      </c>
      <c r="Q44" s="35">
        <f t="shared" si="7"/>
        <v>12035</v>
      </c>
      <c r="R44" s="35">
        <f t="shared" si="7"/>
        <v>12977</v>
      </c>
      <c r="S44" s="35">
        <f t="shared" si="7"/>
        <v>14213</v>
      </c>
      <c r="T44" s="35">
        <f t="shared" si="7"/>
        <v>18847</v>
      </c>
      <c r="U44" s="35">
        <f t="shared" si="7"/>
        <v>22683</v>
      </c>
      <c r="V44" s="35">
        <f t="shared" si="7"/>
        <v>26626</v>
      </c>
      <c r="W44" s="35">
        <f t="shared" si="7"/>
        <v>30658</v>
      </c>
      <c r="X44" s="35">
        <f t="shared" si="7"/>
        <v>34766</v>
      </c>
      <c r="Y44" s="35">
        <f t="shared" si="7"/>
        <v>39697</v>
      </c>
      <c r="Z44" s="35">
        <f t="shared" si="7"/>
        <v>44077</v>
      </c>
      <c r="AA44" s="35">
        <f t="shared" si="7"/>
        <v>48678</v>
      </c>
      <c r="AB44" s="35">
        <f t="shared" si="7"/>
        <v>53615</v>
      </c>
      <c r="AC44" s="35">
        <f t="shared" si="7"/>
        <v>59000</v>
      </c>
      <c r="AD44" s="35">
        <f t="shared" si="7"/>
        <v>65564</v>
      </c>
      <c r="AE44" s="35">
        <f t="shared" si="7"/>
        <v>71286</v>
      </c>
      <c r="AF44" s="35">
        <f t="shared" si="7"/>
        <v>76987</v>
      </c>
      <c r="AG44" s="35">
        <f t="shared" si="7"/>
        <v>82688</v>
      </c>
      <c r="AH44" s="35">
        <f t="shared" si="7"/>
        <v>87845</v>
      </c>
    </row>
    <row r="45" spans="2:74" x14ac:dyDescent="0.25">
      <c r="B45" s="32" t="s">
        <v>90</v>
      </c>
      <c r="C45" s="35">
        <f t="shared" ref="C45:AH45" si="8">C37</f>
        <v>0</v>
      </c>
      <c r="D45" s="35">
        <f t="shared" si="8"/>
        <v>0</v>
      </c>
      <c r="E45" s="35">
        <f t="shared" si="8"/>
        <v>1546</v>
      </c>
      <c r="F45" s="35">
        <f t="shared" si="8"/>
        <v>1916</v>
      </c>
      <c r="G45" s="35">
        <f t="shared" si="8"/>
        <v>2241</v>
      </c>
      <c r="H45" s="35">
        <f t="shared" si="8"/>
        <v>2569</v>
      </c>
      <c r="I45" s="35">
        <f t="shared" si="8"/>
        <v>2899</v>
      </c>
      <c r="J45" s="35">
        <f t="shared" si="8"/>
        <v>3574</v>
      </c>
      <c r="K45" s="35">
        <f t="shared" si="8"/>
        <v>4610</v>
      </c>
      <c r="L45" s="35">
        <f t="shared" si="8"/>
        <v>5854</v>
      </c>
      <c r="M45" s="35">
        <f t="shared" si="8"/>
        <v>7240</v>
      </c>
      <c r="N45" s="35">
        <f t="shared" si="8"/>
        <v>8763</v>
      </c>
      <c r="O45" s="35">
        <f t="shared" si="8"/>
        <v>10745</v>
      </c>
      <c r="P45" s="35">
        <f t="shared" si="8"/>
        <v>12743</v>
      </c>
      <c r="Q45" s="35">
        <f t="shared" si="8"/>
        <v>14845</v>
      </c>
      <c r="R45" s="35">
        <f t="shared" si="8"/>
        <v>17093</v>
      </c>
      <c r="S45" s="35">
        <f t="shared" si="8"/>
        <v>19374</v>
      </c>
      <c r="T45" s="35">
        <f t="shared" si="8"/>
        <v>22957</v>
      </c>
      <c r="U45" s="35">
        <f t="shared" si="8"/>
        <v>26063</v>
      </c>
      <c r="V45" s="35">
        <f t="shared" si="8"/>
        <v>29506</v>
      </c>
      <c r="W45" s="35">
        <f t="shared" si="8"/>
        <v>33320</v>
      </c>
      <c r="X45" s="35">
        <f t="shared" si="8"/>
        <v>37485</v>
      </c>
      <c r="Y45" s="35">
        <f t="shared" si="8"/>
        <v>42530</v>
      </c>
      <c r="Z45" s="35">
        <f t="shared" si="8"/>
        <v>46441</v>
      </c>
      <c r="AA45" s="35">
        <f t="shared" si="8"/>
        <v>50224</v>
      </c>
      <c r="AB45" s="35">
        <f t="shared" si="8"/>
        <v>53844</v>
      </c>
      <c r="AC45" s="35">
        <f t="shared" si="8"/>
        <v>57350</v>
      </c>
      <c r="AD45" s="35">
        <f t="shared" si="8"/>
        <v>60933</v>
      </c>
      <c r="AE45" s="35">
        <f t="shared" si="8"/>
        <v>64496</v>
      </c>
      <c r="AF45" s="35">
        <f t="shared" si="8"/>
        <v>69054</v>
      </c>
      <c r="AG45" s="35">
        <f t="shared" si="8"/>
        <v>73884</v>
      </c>
      <c r="AH45" s="35">
        <f t="shared" si="8"/>
        <v>78672</v>
      </c>
      <c r="AI45" s="32"/>
      <c r="AJ45" s="32"/>
    </row>
    <row r="46" spans="2:74" x14ac:dyDescent="0.2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</row>
    <row r="47" spans="2:74" x14ac:dyDescent="0.2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</row>
    <row r="48" spans="2:74" x14ac:dyDescent="0.2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</row>
    <row r="49" spans="2:36" x14ac:dyDescent="0.2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</row>
    <row r="50" spans="2:36" x14ac:dyDescent="0.2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</row>
    <row r="51" spans="2:36" x14ac:dyDescent="0.25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</row>
    <row r="52" spans="2:36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</row>
    <row r="53" spans="2:36" x14ac:dyDescent="0.25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</row>
    <row r="54" spans="2:36" x14ac:dyDescent="0.2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</row>
    <row r="55" spans="2:36" x14ac:dyDescent="0.2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</row>
    <row r="56" spans="2:36" x14ac:dyDescent="0.2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</row>
    <row r="57" spans="2:36" x14ac:dyDescent="0.2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</row>
    <row r="58" spans="2:36" x14ac:dyDescent="0.2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</row>
    <row r="59" spans="2:36" x14ac:dyDescent="0.2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</row>
    <row r="60" spans="2:36" x14ac:dyDescent="0.2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</row>
    <row r="61" spans="2:36" x14ac:dyDescent="0.2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</row>
    <row r="62" spans="2:36" x14ac:dyDescent="0.2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</row>
    <row r="63" spans="2:36" x14ac:dyDescent="0.2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</row>
    <row r="64" spans="2:36" x14ac:dyDescent="0.2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</row>
    <row r="65" spans="2:36" x14ac:dyDescent="0.2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</row>
    <row r="66" spans="2:36" x14ac:dyDescent="0.2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</row>
    <row r="67" spans="2:36" x14ac:dyDescent="0.2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</row>
    <row r="68" spans="2:36" x14ac:dyDescent="0.2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</row>
    <row r="69" spans="2:36" x14ac:dyDescent="0.2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</row>
    <row r="70" spans="2:36" x14ac:dyDescent="0.2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</row>
    <row r="71" spans="2:36" x14ac:dyDescent="0.2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</row>
    <row r="72" spans="2:36" x14ac:dyDescent="0.2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</row>
    <row r="73" spans="2:36" x14ac:dyDescent="0.2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</row>
    <row r="74" spans="2:36" x14ac:dyDescent="0.2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</row>
    <row r="75" spans="2:36" x14ac:dyDescent="0.2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</row>
    <row r="76" spans="2:36" x14ac:dyDescent="0.2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</row>
    <row r="77" spans="2:36" x14ac:dyDescent="0.2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</row>
    <row r="78" spans="2:36" x14ac:dyDescent="0.2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</row>
    <row r="79" spans="2:36" x14ac:dyDescent="0.2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</row>
    <row r="80" spans="2:36" x14ac:dyDescent="0.2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</row>
    <row r="81" spans="2:36" x14ac:dyDescent="0.2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</row>
    <row r="82" spans="2:36" x14ac:dyDescent="0.2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</row>
    <row r="83" spans="2:36" x14ac:dyDescent="0.2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</row>
    <row r="84" spans="2:36" x14ac:dyDescent="0.2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</row>
    <row r="85" spans="2:36" x14ac:dyDescent="0.2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</row>
    <row r="86" spans="2:36" x14ac:dyDescent="0.2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</row>
    <row r="87" spans="2:36" x14ac:dyDescent="0.25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</row>
    <row r="88" spans="2:36" x14ac:dyDescent="0.25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</row>
    <row r="89" spans="2:36" x14ac:dyDescent="0.25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</row>
    <row r="90" spans="2:36" x14ac:dyDescent="0.25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</row>
    <row r="91" spans="2:36" x14ac:dyDescent="0.25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</row>
    <row r="92" spans="2:36" x14ac:dyDescent="0.25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</row>
    <row r="93" spans="2:36" x14ac:dyDescent="0.25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</row>
    <row r="94" spans="2:36" x14ac:dyDescent="0.25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</row>
    <row r="95" spans="2:36" x14ac:dyDescent="0.25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</row>
    <row r="96" spans="2:36" x14ac:dyDescent="0.25"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</row>
    <row r="97" spans="2:36" x14ac:dyDescent="0.25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</row>
    <row r="98" spans="2:36" x14ac:dyDescent="0.25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</row>
    <row r="99" spans="2:36" x14ac:dyDescent="0.25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</row>
    <row r="100" spans="2:36" x14ac:dyDescent="0.25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</row>
    <row r="101" spans="2:36" x14ac:dyDescent="0.25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</row>
    <row r="102" spans="2:36" x14ac:dyDescent="0.25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</row>
    <row r="103" spans="2:36" x14ac:dyDescent="0.25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</row>
    <row r="104" spans="2:36" x14ac:dyDescent="0.25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</row>
    <row r="105" spans="2:36" x14ac:dyDescent="0.25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</row>
    <row r="106" spans="2:36" x14ac:dyDescent="0.25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</row>
    <row r="107" spans="2:36" x14ac:dyDescent="0.25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</row>
    <row r="108" spans="2:36" x14ac:dyDescent="0.25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</row>
    <row r="109" spans="2:36" x14ac:dyDescent="0.25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</row>
    <row r="110" spans="2:36" x14ac:dyDescent="0.25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</row>
    <row r="111" spans="2:36" x14ac:dyDescent="0.25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</row>
    <row r="112" spans="2:36" x14ac:dyDescent="0.25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</row>
    <row r="113" spans="2:36" x14ac:dyDescent="0.25"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</row>
    <row r="114" spans="2:36" x14ac:dyDescent="0.25"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</row>
    <row r="115" spans="2:36" x14ac:dyDescent="0.25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</row>
    <row r="116" spans="2:36" x14ac:dyDescent="0.25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</row>
    <row r="117" spans="2:36" x14ac:dyDescent="0.25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</row>
    <row r="118" spans="2:36" x14ac:dyDescent="0.25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</row>
    <row r="119" spans="2:36" x14ac:dyDescent="0.25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</row>
    <row r="120" spans="2:36" x14ac:dyDescent="0.25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</row>
    <row r="121" spans="2:36" x14ac:dyDescent="0.25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</row>
    <row r="122" spans="2:36" x14ac:dyDescent="0.25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</row>
    <row r="123" spans="2:36" x14ac:dyDescent="0.25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</row>
    <row r="124" spans="2:36" x14ac:dyDescent="0.25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</row>
    <row r="125" spans="2:36" x14ac:dyDescent="0.25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</row>
    <row r="126" spans="2:36" x14ac:dyDescent="0.25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</row>
    <row r="127" spans="2:36" x14ac:dyDescent="0.2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</row>
    <row r="128" spans="2:36" x14ac:dyDescent="0.25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</row>
    <row r="129" spans="2:36" x14ac:dyDescent="0.25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</row>
    <row r="130" spans="2:36" x14ac:dyDescent="0.25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</row>
    <row r="131" spans="2:36" x14ac:dyDescent="0.25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</row>
    <row r="132" spans="2:36" x14ac:dyDescent="0.25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</row>
    <row r="133" spans="2:36" x14ac:dyDescent="0.25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</row>
    <row r="134" spans="2:36" x14ac:dyDescent="0.25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</row>
    <row r="135" spans="2:36" x14ac:dyDescent="0.25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</row>
    <row r="136" spans="2:36" x14ac:dyDescent="0.25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</row>
    <row r="137" spans="2:36" x14ac:dyDescent="0.25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</row>
    <row r="138" spans="2:36" x14ac:dyDescent="0.25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</row>
    <row r="139" spans="2:36" x14ac:dyDescent="0.25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</row>
    <row r="140" spans="2:36" x14ac:dyDescent="0.25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</row>
    <row r="141" spans="2:36" x14ac:dyDescent="0.25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</row>
    <row r="142" spans="2:36" x14ac:dyDescent="0.25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</row>
    <row r="143" spans="2:36" x14ac:dyDescent="0.25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</row>
    <row r="144" spans="2:36" x14ac:dyDescent="0.25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</row>
    <row r="145" spans="2:36" x14ac:dyDescent="0.25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</row>
    <row r="146" spans="2:36" x14ac:dyDescent="0.25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</row>
    <row r="147" spans="2:36" x14ac:dyDescent="0.25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</row>
    <row r="148" spans="2:36" x14ac:dyDescent="0.25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</row>
    <row r="149" spans="2:36" x14ac:dyDescent="0.25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</row>
  </sheetData>
  <dataValidations count="1">
    <dataValidation type="list" allowBlank="1" showInputMessage="1" showErrorMessage="1" sqref="B2" xr:uid="{00000000-0002-0000-0000-000000000000}">
      <formula1>$BV$3:$BV$41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>
    <tabColor theme="6" tint="-0.249977111117893"/>
  </sheetPr>
  <dimension ref="A1:AM40"/>
  <sheetViews>
    <sheetView workbookViewId="0">
      <selection activeCell="F2" sqref="F2"/>
    </sheetView>
  </sheetViews>
  <sheetFormatPr defaultRowHeight="15" x14ac:dyDescent="0.25"/>
  <cols>
    <col min="1" max="1" width="21.85546875" customWidth="1"/>
    <col min="2" max="35" width="10.42578125" customWidth="1"/>
    <col min="36" max="36" width="31" customWidth="1"/>
    <col min="37" max="37" width="69.42578125" bestFit="1" customWidth="1"/>
    <col min="38" max="38" width="49" bestFit="1" customWidth="1"/>
    <col min="39" max="39" width="23.42578125" bestFit="1" customWidth="1"/>
  </cols>
  <sheetData>
    <row r="1" spans="1:39" s="22" customFormat="1" x14ac:dyDescent="0.25">
      <c r="A1" s="20" t="s">
        <v>39</v>
      </c>
      <c r="B1" s="20">
        <v>2017</v>
      </c>
      <c r="C1" s="20">
        <v>2018</v>
      </c>
      <c r="D1" s="20">
        <v>2019</v>
      </c>
      <c r="E1" s="20">
        <v>2020</v>
      </c>
      <c r="F1" s="20">
        <v>2021</v>
      </c>
      <c r="G1" s="20">
        <v>2022</v>
      </c>
      <c r="H1" s="20">
        <v>2023</v>
      </c>
      <c r="I1" s="20">
        <v>2024</v>
      </c>
      <c r="J1" s="20">
        <v>2025</v>
      </c>
      <c r="K1" s="20">
        <v>2026</v>
      </c>
      <c r="L1" s="20">
        <v>2027</v>
      </c>
      <c r="M1" s="20">
        <v>2028</v>
      </c>
      <c r="N1" s="20">
        <v>2029</v>
      </c>
      <c r="O1" s="20">
        <v>2030</v>
      </c>
      <c r="P1" s="20">
        <v>2031</v>
      </c>
      <c r="Q1" s="20">
        <v>2032</v>
      </c>
      <c r="R1" s="20">
        <v>2033</v>
      </c>
      <c r="S1" s="20">
        <v>2034</v>
      </c>
      <c r="T1" s="20">
        <v>2035</v>
      </c>
      <c r="U1" s="20">
        <v>2036</v>
      </c>
      <c r="V1" s="20">
        <v>2037</v>
      </c>
      <c r="W1" s="20">
        <v>2038</v>
      </c>
      <c r="X1" s="20">
        <v>2039</v>
      </c>
      <c r="Y1" s="20">
        <v>2040</v>
      </c>
      <c r="Z1" s="20">
        <v>2041</v>
      </c>
      <c r="AA1" s="20">
        <v>2042</v>
      </c>
      <c r="AB1" s="20">
        <v>2043</v>
      </c>
      <c r="AC1" s="20">
        <v>2044</v>
      </c>
      <c r="AD1" s="20">
        <v>2045</v>
      </c>
      <c r="AE1" s="20">
        <v>2046</v>
      </c>
      <c r="AF1" s="20">
        <v>2047</v>
      </c>
      <c r="AG1" s="20">
        <v>2048</v>
      </c>
      <c r="AH1" s="20">
        <v>2049</v>
      </c>
      <c r="AI1" s="20">
        <v>2050</v>
      </c>
      <c r="AJ1" s="20" t="s">
        <v>39</v>
      </c>
      <c r="AK1" s="36" t="s">
        <v>70</v>
      </c>
      <c r="AL1" s="21" t="s">
        <v>67</v>
      </c>
      <c r="AM1" s="21" t="s">
        <v>68</v>
      </c>
    </row>
    <row r="2" spans="1:39" x14ac:dyDescent="0.25">
      <c r="A2" s="2" t="s">
        <v>0</v>
      </c>
      <c r="B2" s="3"/>
      <c r="C2" s="3"/>
      <c r="D2" s="53"/>
      <c r="E2" s="53"/>
      <c r="F2" s="53">
        <v>1401</v>
      </c>
      <c r="G2" s="53">
        <v>2012</v>
      </c>
      <c r="H2" s="53">
        <v>2719</v>
      </c>
      <c r="I2" s="53">
        <v>3442</v>
      </c>
      <c r="J2" s="53">
        <v>5690</v>
      </c>
      <c r="K2" s="53">
        <v>7879</v>
      </c>
      <c r="L2" s="53">
        <v>10805</v>
      </c>
      <c r="M2" s="53">
        <v>14615</v>
      </c>
      <c r="N2" s="53">
        <v>18731</v>
      </c>
      <c r="O2" s="53">
        <v>22980</v>
      </c>
      <c r="P2" s="53">
        <v>27125</v>
      </c>
      <c r="Q2" s="53">
        <v>31714</v>
      </c>
      <c r="R2" s="53">
        <v>36543</v>
      </c>
      <c r="S2" s="53">
        <v>42020</v>
      </c>
      <c r="T2" s="53">
        <v>48759</v>
      </c>
      <c r="U2" s="53">
        <v>54379</v>
      </c>
      <c r="V2" s="53">
        <v>59974</v>
      </c>
      <c r="W2" s="53">
        <v>65675</v>
      </c>
      <c r="X2" s="53">
        <v>71571</v>
      </c>
      <c r="Y2" s="53">
        <v>77009</v>
      </c>
      <c r="Z2" s="53">
        <v>82873</v>
      </c>
      <c r="AA2" s="53">
        <v>88210</v>
      </c>
      <c r="AB2" s="53">
        <v>93025</v>
      </c>
      <c r="AC2" s="53">
        <v>97199</v>
      </c>
      <c r="AD2" s="53">
        <v>100971</v>
      </c>
      <c r="AE2" s="53">
        <v>104419</v>
      </c>
      <c r="AF2" s="53">
        <v>108014</v>
      </c>
      <c r="AG2" s="53">
        <v>111547</v>
      </c>
      <c r="AH2" s="53">
        <v>112615</v>
      </c>
      <c r="AI2" s="53">
        <v>113275</v>
      </c>
      <c r="AJ2" s="2" t="s">
        <v>0</v>
      </c>
      <c r="AK2" s="37" t="s">
        <v>71</v>
      </c>
      <c r="AL2" s="2" t="s">
        <v>53</v>
      </c>
      <c r="AM2" s="2" t="s">
        <v>56</v>
      </c>
    </row>
    <row r="3" spans="1:39" x14ac:dyDescent="0.25">
      <c r="A3" s="2" t="s">
        <v>1</v>
      </c>
      <c r="B3" s="3"/>
      <c r="C3" s="3"/>
      <c r="D3" s="53"/>
      <c r="E3" s="53"/>
      <c r="F3" s="53">
        <v>122</v>
      </c>
      <c r="G3" s="53">
        <v>166</v>
      </c>
      <c r="H3" s="53">
        <v>214</v>
      </c>
      <c r="I3" s="53">
        <v>261</v>
      </c>
      <c r="J3" s="53">
        <v>441</v>
      </c>
      <c r="K3" s="53">
        <v>547</v>
      </c>
      <c r="L3" s="53">
        <v>812</v>
      </c>
      <c r="M3" s="53">
        <v>1145</v>
      </c>
      <c r="N3" s="53">
        <v>1495</v>
      </c>
      <c r="O3" s="53">
        <v>1573</v>
      </c>
      <c r="P3" s="53">
        <v>1871</v>
      </c>
      <c r="Q3" s="53">
        <v>2188</v>
      </c>
      <c r="R3" s="53">
        <v>2507</v>
      </c>
      <c r="S3" s="53">
        <v>2902</v>
      </c>
      <c r="T3" s="53">
        <v>3379</v>
      </c>
      <c r="U3" s="53">
        <v>3789</v>
      </c>
      <c r="V3" s="53">
        <v>4153</v>
      </c>
      <c r="W3" s="53">
        <v>4559</v>
      </c>
      <c r="X3" s="53">
        <v>4993</v>
      </c>
      <c r="Y3" s="53">
        <v>5319</v>
      </c>
      <c r="Z3" s="53">
        <v>5734</v>
      </c>
      <c r="AA3" s="53">
        <v>6101</v>
      </c>
      <c r="AB3" s="53">
        <v>6440</v>
      </c>
      <c r="AC3" s="53">
        <v>6733</v>
      </c>
      <c r="AD3" s="53">
        <v>7004</v>
      </c>
      <c r="AE3" s="53">
        <v>7245</v>
      </c>
      <c r="AF3" s="53">
        <v>7499</v>
      </c>
      <c r="AG3" s="53">
        <v>7743</v>
      </c>
      <c r="AH3" s="53">
        <v>7820</v>
      </c>
      <c r="AI3" s="53">
        <v>7861</v>
      </c>
      <c r="AJ3" s="2" t="s">
        <v>1</v>
      </c>
      <c r="AK3" s="37" t="s">
        <v>72</v>
      </c>
      <c r="AL3" s="2" t="s">
        <v>65</v>
      </c>
      <c r="AM3" s="2" t="s">
        <v>56</v>
      </c>
    </row>
    <row r="4" spans="1:39" x14ac:dyDescent="0.25">
      <c r="A4" s="2" t="s">
        <v>2</v>
      </c>
      <c r="B4" s="3"/>
      <c r="C4" s="3"/>
      <c r="D4" s="53"/>
      <c r="E4" s="53"/>
      <c r="F4" s="53">
        <v>1797</v>
      </c>
      <c r="G4" s="53">
        <v>2660</v>
      </c>
      <c r="H4" s="53">
        <v>3696</v>
      </c>
      <c r="I4" s="53">
        <v>4813</v>
      </c>
      <c r="J4" s="53">
        <v>7319</v>
      </c>
      <c r="K4" s="53">
        <v>11270</v>
      </c>
      <c r="L4" s="53">
        <v>15150</v>
      </c>
      <c r="M4" s="53">
        <v>20474</v>
      </c>
      <c r="N4" s="53">
        <v>26297</v>
      </c>
      <c r="O4" s="53">
        <v>37838</v>
      </c>
      <c r="P4" s="53">
        <v>45264</v>
      </c>
      <c r="Q4" s="53">
        <v>53868</v>
      </c>
      <c r="R4" s="53">
        <v>63096</v>
      </c>
      <c r="S4" s="53">
        <v>72482</v>
      </c>
      <c r="T4" s="53">
        <v>84747</v>
      </c>
      <c r="U4" s="53">
        <v>95435</v>
      </c>
      <c r="V4" s="53">
        <v>106309</v>
      </c>
      <c r="W4" s="53">
        <v>117422</v>
      </c>
      <c r="X4" s="53">
        <v>128478</v>
      </c>
      <c r="Y4" s="53">
        <v>140718</v>
      </c>
      <c r="Z4" s="53">
        <v>152068</v>
      </c>
      <c r="AA4" s="53">
        <v>162729</v>
      </c>
      <c r="AB4" s="53">
        <v>171730</v>
      </c>
      <c r="AC4" s="53">
        <v>180003</v>
      </c>
      <c r="AD4" s="53">
        <v>187220</v>
      </c>
      <c r="AE4" s="53">
        <v>193854</v>
      </c>
      <c r="AF4" s="53">
        <v>200854</v>
      </c>
      <c r="AG4" s="53">
        <v>207579</v>
      </c>
      <c r="AH4" s="53">
        <v>209029</v>
      </c>
      <c r="AI4" s="53">
        <v>209913</v>
      </c>
      <c r="AJ4" s="2" t="s">
        <v>2</v>
      </c>
      <c r="AK4" s="37" t="s">
        <v>53</v>
      </c>
      <c r="AL4" s="2" t="s">
        <v>53</v>
      </c>
      <c r="AM4" s="2"/>
    </row>
    <row r="5" spans="1:39" x14ac:dyDescent="0.25">
      <c r="A5" s="2" t="s">
        <v>3</v>
      </c>
      <c r="B5" s="3"/>
      <c r="C5" s="3"/>
      <c r="D5" s="53"/>
      <c r="E5" s="53"/>
      <c r="F5" s="53">
        <v>695</v>
      </c>
      <c r="G5" s="53">
        <v>1008</v>
      </c>
      <c r="H5" s="53">
        <v>1377</v>
      </c>
      <c r="I5" s="53">
        <v>1777</v>
      </c>
      <c r="J5" s="53">
        <v>2658</v>
      </c>
      <c r="K5" s="53">
        <v>4065</v>
      </c>
      <c r="L5" s="53">
        <v>5996</v>
      </c>
      <c r="M5" s="53">
        <v>8394</v>
      </c>
      <c r="N5" s="53">
        <v>10705</v>
      </c>
      <c r="O5" s="53">
        <v>15146</v>
      </c>
      <c r="P5" s="53">
        <v>18298</v>
      </c>
      <c r="Q5" s="53">
        <v>21731</v>
      </c>
      <c r="R5" s="53">
        <v>25638</v>
      </c>
      <c r="S5" s="53">
        <v>29487</v>
      </c>
      <c r="T5" s="53">
        <v>34714</v>
      </c>
      <c r="U5" s="53">
        <v>39235</v>
      </c>
      <c r="V5" s="53">
        <v>43823</v>
      </c>
      <c r="W5" s="53">
        <v>48519</v>
      </c>
      <c r="X5" s="53">
        <v>53225</v>
      </c>
      <c r="Y5" s="53">
        <v>58417</v>
      </c>
      <c r="Z5" s="53">
        <v>63231</v>
      </c>
      <c r="AA5" s="53">
        <v>67730</v>
      </c>
      <c r="AB5" s="53">
        <v>71531</v>
      </c>
      <c r="AC5" s="53">
        <v>75054</v>
      </c>
      <c r="AD5" s="53">
        <v>78132</v>
      </c>
      <c r="AE5" s="53">
        <v>80915</v>
      </c>
      <c r="AF5" s="53">
        <v>83904</v>
      </c>
      <c r="AG5" s="53">
        <v>86714</v>
      </c>
      <c r="AH5" s="53">
        <v>87256</v>
      </c>
      <c r="AI5" s="53">
        <v>87559</v>
      </c>
      <c r="AJ5" s="2" t="s">
        <v>3</v>
      </c>
      <c r="AK5" s="37" t="s">
        <v>53</v>
      </c>
      <c r="AL5" s="2" t="s">
        <v>53</v>
      </c>
      <c r="AM5" s="2"/>
    </row>
    <row r="6" spans="1:39" x14ac:dyDescent="0.25">
      <c r="A6" s="2" t="s">
        <v>4</v>
      </c>
      <c r="B6" s="3"/>
      <c r="C6" s="3"/>
      <c r="D6" s="53"/>
      <c r="E6" s="53"/>
      <c r="F6" s="53">
        <v>2921</v>
      </c>
      <c r="G6" s="53">
        <v>4107</v>
      </c>
      <c r="H6" s="53">
        <v>5398</v>
      </c>
      <c r="I6" s="53">
        <v>6749</v>
      </c>
      <c r="J6" s="53">
        <v>9851</v>
      </c>
      <c r="K6" s="53">
        <v>14291</v>
      </c>
      <c r="L6" s="53">
        <v>20038</v>
      </c>
      <c r="M6" s="53">
        <v>27395</v>
      </c>
      <c r="N6" s="53">
        <v>36330</v>
      </c>
      <c r="O6" s="53">
        <v>45178</v>
      </c>
      <c r="P6" s="53">
        <v>54324</v>
      </c>
      <c r="Q6" s="53">
        <v>63907</v>
      </c>
      <c r="R6" s="53">
        <v>75744</v>
      </c>
      <c r="S6" s="53">
        <v>87899</v>
      </c>
      <c r="T6" s="53">
        <v>99830</v>
      </c>
      <c r="U6" s="53">
        <v>111829</v>
      </c>
      <c r="V6" s="53">
        <v>123659</v>
      </c>
      <c r="W6" s="53">
        <v>135574</v>
      </c>
      <c r="X6" s="53">
        <v>148166</v>
      </c>
      <c r="Y6" s="53">
        <v>160145</v>
      </c>
      <c r="Z6" s="53">
        <v>172703</v>
      </c>
      <c r="AA6" s="53">
        <v>184053</v>
      </c>
      <c r="AB6" s="53">
        <v>194296</v>
      </c>
      <c r="AC6" s="53">
        <v>203098</v>
      </c>
      <c r="AD6" s="53">
        <v>211275</v>
      </c>
      <c r="AE6" s="53">
        <v>218743</v>
      </c>
      <c r="AF6" s="53">
        <v>226293</v>
      </c>
      <c r="AG6" s="53">
        <v>234008</v>
      </c>
      <c r="AH6" s="53">
        <v>235759</v>
      </c>
      <c r="AI6" s="53">
        <v>236826</v>
      </c>
      <c r="AJ6" s="2" t="s">
        <v>4</v>
      </c>
      <c r="AK6" s="37" t="s">
        <v>54</v>
      </c>
      <c r="AL6" s="2" t="s">
        <v>54</v>
      </c>
      <c r="AM6" s="2"/>
    </row>
    <row r="7" spans="1:39" x14ac:dyDescent="0.25">
      <c r="A7" s="2" t="s">
        <v>5</v>
      </c>
      <c r="B7" s="3"/>
      <c r="C7" s="3"/>
      <c r="D7" s="53"/>
      <c r="E7" s="53"/>
      <c r="F7" s="53">
        <v>252</v>
      </c>
      <c r="G7" s="53">
        <v>346</v>
      </c>
      <c r="H7" s="53">
        <v>458</v>
      </c>
      <c r="I7" s="53">
        <v>582</v>
      </c>
      <c r="J7" s="53">
        <v>906</v>
      </c>
      <c r="K7" s="53">
        <v>1337</v>
      </c>
      <c r="L7" s="53">
        <v>2308</v>
      </c>
      <c r="M7" s="53">
        <v>3301</v>
      </c>
      <c r="N7" s="53">
        <v>4074</v>
      </c>
      <c r="O7" s="53">
        <v>4388</v>
      </c>
      <c r="P7" s="53">
        <v>5240</v>
      </c>
      <c r="Q7" s="53">
        <v>5869</v>
      </c>
      <c r="R7" s="53">
        <v>6791</v>
      </c>
      <c r="S7" s="53">
        <v>7670</v>
      </c>
      <c r="T7" s="53">
        <v>8685</v>
      </c>
      <c r="U7" s="53">
        <v>9624</v>
      </c>
      <c r="V7" s="53">
        <v>10601</v>
      </c>
      <c r="W7" s="53">
        <v>11578</v>
      </c>
      <c r="X7" s="53">
        <v>12660</v>
      </c>
      <c r="Y7" s="53">
        <v>13590</v>
      </c>
      <c r="Z7" s="53">
        <v>14641</v>
      </c>
      <c r="AA7" s="53">
        <v>15569</v>
      </c>
      <c r="AB7" s="53">
        <v>16424</v>
      </c>
      <c r="AC7" s="53">
        <v>17149</v>
      </c>
      <c r="AD7" s="53">
        <v>17845</v>
      </c>
      <c r="AE7" s="53">
        <v>18444</v>
      </c>
      <c r="AF7" s="53">
        <v>19063</v>
      </c>
      <c r="AG7" s="53">
        <v>19667</v>
      </c>
      <c r="AH7" s="53">
        <v>19852</v>
      </c>
      <c r="AI7" s="53">
        <v>19962</v>
      </c>
      <c r="AJ7" s="2" t="s">
        <v>5</v>
      </c>
      <c r="AK7" s="37" t="s">
        <v>73</v>
      </c>
      <c r="AL7" s="2" t="s">
        <v>53</v>
      </c>
      <c r="AM7" s="2" t="s">
        <v>59</v>
      </c>
    </row>
    <row r="8" spans="1:39" x14ac:dyDescent="0.25">
      <c r="A8" s="2" t="s">
        <v>6</v>
      </c>
      <c r="B8" s="3"/>
      <c r="C8" s="3"/>
      <c r="D8" s="53"/>
      <c r="E8" s="53"/>
      <c r="F8" s="53">
        <v>414</v>
      </c>
      <c r="G8" s="53">
        <v>619</v>
      </c>
      <c r="H8" s="53">
        <v>869</v>
      </c>
      <c r="I8" s="53">
        <v>1084</v>
      </c>
      <c r="J8" s="53">
        <v>1777</v>
      </c>
      <c r="K8" s="53">
        <v>2545</v>
      </c>
      <c r="L8" s="53">
        <v>3494</v>
      </c>
      <c r="M8" s="53">
        <v>4706</v>
      </c>
      <c r="N8" s="53">
        <v>7018</v>
      </c>
      <c r="O8" s="53">
        <v>8790</v>
      </c>
      <c r="P8" s="53">
        <v>10703</v>
      </c>
      <c r="Q8" s="53">
        <v>12548</v>
      </c>
      <c r="R8" s="53">
        <v>14858</v>
      </c>
      <c r="S8" s="53">
        <v>17344</v>
      </c>
      <c r="T8" s="53">
        <v>19871</v>
      </c>
      <c r="U8" s="53">
        <v>22379</v>
      </c>
      <c r="V8" s="53">
        <v>24850</v>
      </c>
      <c r="W8" s="53">
        <v>27481</v>
      </c>
      <c r="X8" s="53">
        <v>30128</v>
      </c>
      <c r="Y8" s="53">
        <v>32610</v>
      </c>
      <c r="Z8" s="53">
        <v>35208</v>
      </c>
      <c r="AA8" s="53">
        <v>37547</v>
      </c>
      <c r="AB8" s="53">
        <v>39703</v>
      </c>
      <c r="AC8" s="53">
        <v>41513</v>
      </c>
      <c r="AD8" s="53">
        <v>43243</v>
      </c>
      <c r="AE8" s="53">
        <v>44794</v>
      </c>
      <c r="AF8" s="53">
        <v>46389</v>
      </c>
      <c r="AG8" s="53">
        <v>47965</v>
      </c>
      <c r="AH8" s="53">
        <v>48308</v>
      </c>
      <c r="AI8" s="53">
        <v>48503</v>
      </c>
      <c r="AJ8" s="2" t="s">
        <v>6</v>
      </c>
      <c r="AK8" s="37" t="s">
        <v>55</v>
      </c>
      <c r="AL8" s="2" t="s">
        <v>55</v>
      </c>
      <c r="AM8" s="2"/>
    </row>
    <row r="9" spans="1:39" x14ac:dyDescent="0.25">
      <c r="A9" s="2" t="s">
        <v>7</v>
      </c>
      <c r="B9" s="3"/>
      <c r="C9" s="3"/>
      <c r="D9" s="53"/>
      <c r="E9" s="53"/>
      <c r="F9" s="53">
        <v>1558</v>
      </c>
      <c r="G9" s="53">
        <v>2204</v>
      </c>
      <c r="H9" s="53">
        <v>2942</v>
      </c>
      <c r="I9" s="53">
        <v>3695</v>
      </c>
      <c r="J9" s="53">
        <v>5835</v>
      </c>
      <c r="K9" s="53">
        <v>7973</v>
      </c>
      <c r="L9" s="53">
        <v>10807</v>
      </c>
      <c r="M9" s="53">
        <v>14944</v>
      </c>
      <c r="N9" s="53">
        <v>19602</v>
      </c>
      <c r="O9" s="53">
        <v>24482</v>
      </c>
      <c r="P9" s="53">
        <v>29248</v>
      </c>
      <c r="Q9" s="53">
        <v>34641</v>
      </c>
      <c r="R9" s="53">
        <v>40345</v>
      </c>
      <c r="S9" s="53">
        <v>47077</v>
      </c>
      <c r="T9" s="53">
        <v>55035</v>
      </c>
      <c r="U9" s="53">
        <v>61879</v>
      </c>
      <c r="V9" s="53">
        <v>68569</v>
      </c>
      <c r="W9" s="53">
        <v>75409</v>
      </c>
      <c r="X9" s="53">
        <v>82552</v>
      </c>
      <c r="Y9" s="53">
        <v>88890</v>
      </c>
      <c r="Z9" s="53">
        <v>95936</v>
      </c>
      <c r="AA9" s="53">
        <v>102313</v>
      </c>
      <c r="AB9" s="53">
        <v>108124</v>
      </c>
      <c r="AC9" s="53">
        <v>113130</v>
      </c>
      <c r="AD9" s="53">
        <v>117709</v>
      </c>
      <c r="AE9" s="53">
        <v>121900</v>
      </c>
      <c r="AF9" s="53">
        <v>126199</v>
      </c>
      <c r="AG9" s="53">
        <v>130453</v>
      </c>
      <c r="AH9" s="53">
        <v>131601</v>
      </c>
      <c r="AI9" s="53">
        <v>132228</v>
      </c>
      <c r="AJ9" s="2" t="s">
        <v>7</v>
      </c>
      <c r="AK9" s="37" t="s">
        <v>56</v>
      </c>
      <c r="AL9" s="2" t="s">
        <v>56</v>
      </c>
      <c r="AM9" s="2"/>
    </row>
    <row r="10" spans="1:39" x14ac:dyDescent="0.25">
      <c r="A10" s="2" t="s">
        <v>8</v>
      </c>
      <c r="B10" s="3"/>
      <c r="C10" s="3"/>
      <c r="D10" s="53"/>
      <c r="E10" s="53"/>
      <c r="F10" s="53">
        <v>293</v>
      </c>
      <c r="G10" s="53">
        <v>388</v>
      </c>
      <c r="H10" s="53">
        <v>501</v>
      </c>
      <c r="I10" s="53">
        <v>621</v>
      </c>
      <c r="J10" s="53">
        <v>1085</v>
      </c>
      <c r="K10" s="53">
        <v>1653</v>
      </c>
      <c r="L10" s="53">
        <v>3349</v>
      </c>
      <c r="M10" s="53">
        <v>4889</v>
      </c>
      <c r="N10" s="53">
        <v>6105</v>
      </c>
      <c r="O10" s="53">
        <v>5551</v>
      </c>
      <c r="P10" s="53">
        <v>6636</v>
      </c>
      <c r="Q10" s="53">
        <v>7266</v>
      </c>
      <c r="R10" s="53">
        <v>8141</v>
      </c>
      <c r="S10" s="53">
        <v>8993</v>
      </c>
      <c r="T10" s="53">
        <v>9553</v>
      </c>
      <c r="U10" s="53">
        <v>10529</v>
      </c>
      <c r="V10" s="53">
        <v>11295</v>
      </c>
      <c r="W10" s="53">
        <v>12278</v>
      </c>
      <c r="X10" s="53">
        <v>13474</v>
      </c>
      <c r="Y10" s="53">
        <v>14075</v>
      </c>
      <c r="Z10" s="53">
        <v>15113</v>
      </c>
      <c r="AA10" s="53">
        <v>15965</v>
      </c>
      <c r="AB10" s="53">
        <v>16768</v>
      </c>
      <c r="AC10" s="53">
        <v>17413</v>
      </c>
      <c r="AD10" s="53">
        <v>18125</v>
      </c>
      <c r="AE10" s="53">
        <v>18679</v>
      </c>
      <c r="AF10" s="53">
        <v>19229</v>
      </c>
      <c r="AG10" s="53">
        <v>19773</v>
      </c>
      <c r="AH10" s="53">
        <v>19967</v>
      </c>
      <c r="AI10" s="53">
        <v>20077</v>
      </c>
      <c r="AJ10" s="2" t="s">
        <v>8</v>
      </c>
      <c r="AK10" s="37" t="s">
        <v>57</v>
      </c>
      <c r="AL10" s="2" t="s">
        <v>57</v>
      </c>
      <c r="AM10" s="2"/>
    </row>
    <row r="11" spans="1:39" x14ac:dyDescent="0.25">
      <c r="A11" s="2" t="s">
        <v>9</v>
      </c>
      <c r="B11" s="3"/>
      <c r="C11" s="3"/>
      <c r="D11" s="53"/>
      <c r="E11" s="53"/>
      <c r="F11" s="53">
        <v>2045</v>
      </c>
      <c r="G11" s="53">
        <v>2690</v>
      </c>
      <c r="H11" s="53">
        <v>3463</v>
      </c>
      <c r="I11" s="53">
        <v>4305</v>
      </c>
      <c r="J11" s="53">
        <v>6780</v>
      </c>
      <c r="K11" s="53">
        <v>9964</v>
      </c>
      <c r="L11" s="53">
        <v>16280</v>
      </c>
      <c r="M11" s="53">
        <v>23473</v>
      </c>
      <c r="N11" s="53">
        <v>30321</v>
      </c>
      <c r="O11" s="53">
        <v>32142</v>
      </c>
      <c r="P11" s="53">
        <v>38588</v>
      </c>
      <c r="Q11" s="53">
        <v>44015</v>
      </c>
      <c r="R11" s="53">
        <v>50784</v>
      </c>
      <c r="S11" s="53">
        <v>58153</v>
      </c>
      <c r="T11" s="53">
        <v>65852</v>
      </c>
      <c r="U11" s="53">
        <v>73490</v>
      </c>
      <c r="V11" s="53">
        <v>80741</v>
      </c>
      <c r="W11" s="53">
        <v>88385</v>
      </c>
      <c r="X11" s="53">
        <v>96937</v>
      </c>
      <c r="Y11" s="53">
        <v>103270</v>
      </c>
      <c r="Z11" s="53">
        <v>111334</v>
      </c>
      <c r="AA11" s="53">
        <v>118349</v>
      </c>
      <c r="AB11" s="53">
        <v>124938</v>
      </c>
      <c r="AC11" s="53">
        <v>130359</v>
      </c>
      <c r="AD11" s="53">
        <v>135728</v>
      </c>
      <c r="AE11" s="53">
        <v>140431</v>
      </c>
      <c r="AF11" s="53">
        <v>145053</v>
      </c>
      <c r="AG11" s="53">
        <v>149782</v>
      </c>
      <c r="AH11" s="53">
        <v>151145</v>
      </c>
      <c r="AI11" s="53">
        <v>151874</v>
      </c>
      <c r="AJ11" s="2" t="s">
        <v>9</v>
      </c>
      <c r="AK11" s="37" t="s">
        <v>74</v>
      </c>
      <c r="AL11" s="2" t="s">
        <v>58</v>
      </c>
      <c r="AM11" s="2" t="s">
        <v>59</v>
      </c>
    </row>
    <row r="12" spans="1:39" x14ac:dyDescent="0.25">
      <c r="A12" s="2" t="s">
        <v>10</v>
      </c>
      <c r="B12" s="3"/>
      <c r="C12" s="3"/>
      <c r="D12" s="53"/>
      <c r="E12" s="53"/>
      <c r="F12" s="53">
        <v>796</v>
      </c>
      <c r="G12" s="53">
        <v>1150</v>
      </c>
      <c r="H12" s="53">
        <v>1576</v>
      </c>
      <c r="I12" s="53">
        <v>1961</v>
      </c>
      <c r="J12" s="53">
        <v>3147</v>
      </c>
      <c r="K12" s="53">
        <v>4483</v>
      </c>
      <c r="L12" s="53">
        <v>6144</v>
      </c>
      <c r="M12" s="53">
        <v>8266</v>
      </c>
      <c r="N12" s="53">
        <v>12354</v>
      </c>
      <c r="O12" s="53">
        <v>15448</v>
      </c>
      <c r="P12" s="53">
        <v>18841</v>
      </c>
      <c r="Q12" s="53">
        <v>22244</v>
      </c>
      <c r="R12" s="53">
        <v>26906</v>
      </c>
      <c r="S12" s="53">
        <v>31405</v>
      </c>
      <c r="T12" s="53">
        <v>36037</v>
      </c>
      <c r="U12" s="53">
        <v>40562</v>
      </c>
      <c r="V12" s="53">
        <v>45013</v>
      </c>
      <c r="W12" s="53">
        <v>49615</v>
      </c>
      <c r="X12" s="53">
        <v>54423</v>
      </c>
      <c r="Y12" s="53">
        <v>58997</v>
      </c>
      <c r="Z12" s="53">
        <v>63787</v>
      </c>
      <c r="AA12" s="53">
        <v>68082</v>
      </c>
      <c r="AB12" s="53">
        <v>71996</v>
      </c>
      <c r="AC12" s="53">
        <v>75312</v>
      </c>
      <c r="AD12" s="53">
        <v>78437</v>
      </c>
      <c r="AE12" s="53">
        <v>81221</v>
      </c>
      <c r="AF12" s="53">
        <v>84093</v>
      </c>
      <c r="AG12" s="53">
        <v>86998</v>
      </c>
      <c r="AH12" s="53">
        <v>87618</v>
      </c>
      <c r="AI12" s="53">
        <v>87971</v>
      </c>
      <c r="AJ12" s="2" t="s">
        <v>10</v>
      </c>
      <c r="AK12" s="37" t="s">
        <v>54</v>
      </c>
      <c r="AL12" s="2" t="s">
        <v>54</v>
      </c>
      <c r="AM12" s="2"/>
    </row>
    <row r="13" spans="1:39" x14ac:dyDescent="0.25">
      <c r="A13" s="2" t="s">
        <v>11</v>
      </c>
      <c r="B13" s="3"/>
      <c r="C13" s="3"/>
      <c r="D13" s="53"/>
      <c r="E13" s="53"/>
      <c r="F13" s="53">
        <v>667</v>
      </c>
      <c r="G13" s="53">
        <v>889</v>
      </c>
      <c r="H13" s="53">
        <v>1149</v>
      </c>
      <c r="I13" s="53">
        <v>1571</v>
      </c>
      <c r="J13" s="53">
        <v>2264</v>
      </c>
      <c r="K13" s="53">
        <v>3658</v>
      </c>
      <c r="L13" s="53">
        <v>5428</v>
      </c>
      <c r="M13" s="53">
        <v>7765</v>
      </c>
      <c r="N13" s="53">
        <v>8022</v>
      </c>
      <c r="O13" s="53">
        <v>10039</v>
      </c>
      <c r="P13" s="53">
        <v>11369</v>
      </c>
      <c r="Q13" s="53">
        <v>13215</v>
      </c>
      <c r="R13" s="53">
        <v>14405</v>
      </c>
      <c r="S13" s="53">
        <v>16469</v>
      </c>
      <c r="T13" s="53">
        <v>18288</v>
      </c>
      <c r="U13" s="53">
        <v>20324</v>
      </c>
      <c r="V13" s="53">
        <v>22329</v>
      </c>
      <c r="W13" s="53">
        <v>24260</v>
      </c>
      <c r="X13" s="53">
        <v>26293</v>
      </c>
      <c r="Y13" s="53">
        <v>28262</v>
      </c>
      <c r="Z13" s="53">
        <v>30366</v>
      </c>
      <c r="AA13" s="53">
        <v>32396</v>
      </c>
      <c r="AB13" s="53">
        <v>34026</v>
      </c>
      <c r="AC13" s="53">
        <v>35633</v>
      </c>
      <c r="AD13" s="53">
        <v>36933</v>
      </c>
      <c r="AE13" s="53">
        <v>38320</v>
      </c>
      <c r="AF13" s="53">
        <v>39540</v>
      </c>
      <c r="AG13" s="53">
        <v>40837</v>
      </c>
      <c r="AH13" s="53">
        <v>41264</v>
      </c>
      <c r="AI13" s="53">
        <v>41534</v>
      </c>
      <c r="AJ13" s="2" t="s">
        <v>11</v>
      </c>
      <c r="AK13" s="37" t="s">
        <v>59</v>
      </c>
      <c r="AL13" s="2" t="s">
        <v>59</v>
      </c>
      <c r="AM13" s="2"/>
    </row>
    <row r="14" spans="1:39" x14ac:dyDescent="0.25">
      <c r="A14" s="2" t="s">
        <v>12</v>
      </c>
      <c r="B14" s="3"/>
      <c r="C14" s="3"/>
      <c r="D14" s="53"/>
      <c r="E14" s="53"/>
      <c r="F14" s="53">
        <v>723</v>
      </c>
      <c r="G14" s="53">
        <v>965</v>
      </c>
      <c r="H14" s="53">
        <v>1262</v>
      </c>
      <c r="I14" s="53">
        <v>1608</v>
      </c>
      <c r="J14" s="53">
        <v>2399</v>
      </c>
      <c r="K14" s="53">
        <v>3602</v>
      </c>
      <c r="L14" s="53">
        <v>5294</v>
      </c>
      <c r="M14" s="53">
        <v>7533</v>
      </c>
      <c r="N14" s="53">
        <v>9935</v>
      </c>
      <c r="O14" s="53">
        <v>12398</v>
      </c>
      <c r="P14" s="53">
        <v>14945</v>
      </c>
      <c r="Q14" s="53">
        <v>17614</v>
      </c>
      <c r="R14" s="53">
        <v>20732</v>
      </c>
      <c r="S14" s="53">
        <v>24219</v>
      </c>
      <c r="T14" s="53">
        <v>27683</v>
      </c>
      <c r="U14" s="53">
        <v>31238</v>
      </c>
      <c r="V14" s="53">
        <v>34706</v>
      </c>
      <c r="W14" s="53">
        <v>38335</v>
      </c>
      <c r="X14" s="53">
        <v>42072</v>
      </c>
      <c r="Y14" s="53">
        <v>45520</v>
      </c>
      <c r="Z14" s="53">
        <v>49199</v>
      </c>
      <c r="AA14" s="53">
        <v>52598</v>
      </c>
      <c r="AB14" s="53">
        <v>55650</v>
      </c>
      <c r="AC14" s="53">
        <v>58364</v>
      </c>
      <c r="AD14" s="53">
        <v>60871</v>
      </c>
      <c r="AE14" s="53">
        <v>63242</v>
      </c>
      <c r="AF14" s="53">
        <v>65578</v>
      </c>
      <c r="AG14" s="53">
        <v>67929</v>
      </c>
      <c r="AH14" s="53">
        <v>68529</v>
      </c>
      <c r="AI14" s="53">
        <v>68871</v>
      </c>
      <c r="AJ14" s="2" t="s">
        <v>12</v>
      </c>
      <c r="AK14" s="37" t="s">
        <v>73</v>
      </c>
      <c r="AL14" s="2" t="s">
        <v>53</v>
      </c>
      <c r="AM14" s="2" t="s">
        <v>59</v>
      </c>
    </row>
    <row r="15" spans="1:39" x14ac:dyDescent="0.25">
      <c r="A15" s="2" t="s">
        <v>13</v>
      </c>
      <c r="B15" s="3"/>
      <c r="C15" s="3"/>
      <c r="D15" s="53"/>
      <c r="E15" s="53"/>
      <c r="F15" s="53">
        <v>492</v>
      </c>
      <c r="G15" s="53">
        <v>717</v>
      </c>
      <c r="H15" s="53">
        <v>986</v>
      </c>
      <c r="I15" s="53">
        <v>1226</v>
      </c>
      <c r="J15" s="53">
        <v>1945</v>
      </c>
      <c r="K15" s="53">
        <v>2759</v>
      </c>
      <c r="L15" s="53">
        <v>3764</v>
      </c>
      <c r="M15" s="53">
        <v>5010</v>
      </c>
      <c r="N15" s="53">
        <v>7048</v>
      </c>
      <c r="O15" s="53">
        <v>8702</v>
      </c>
      <c r="P15" s="53">
        <v>10435</v>
      </c>
      <c r="Q15" s="53">
        <v>12201</v>
      </c>
      <c r="R15" s="53">
        <v>14316</v>
      </c>
      <c r="S15" s="53">
        <v>16544</v>
      </c>
      <c r="T15" s="53">
        <v>18761</v>
      </c>
      <c r="U15" s="53">
        <v>20960</v>
      </c>
      <c r="V15" s="53">
        <v>23143</v>
      </c>
      <c r="W15" s="53">
        <v>25392</v>
      </c>
      <c r="X15" s="53">
        <v>27713</v>
      </c>
      <c r="Y15" s="53">
        <v>29910</v>
      </c>
      <c r="Z15" s="53">
        <v>32207</v>
      </c>
      <c r="AA15" s="53">
        <v>34295</v>
      </c>
      <c r="AB15" s="53">
        <v>36195</v>
      </c>
      <c r="AC15" s="53">
        <v>37803</v>
      </c>
      <c r="AD15" s="53">
        <v>39323</v>
      </c>
      <c r="AE15" s="53">
        <v>40690</v>
      </c>
      <c r="AF15" s="53">
        <v>42092</v>
      </c>
      <c r="AG15" s="53">
        <v>43498</v>
      </c>
      <c r="AH15" s="53">
        <v>43842</v>
      </c>
      <c r="AI15" s="53">
        <v>44061</v>
      </c>
      <c r="AJ15" s="2" t="s">
        <v>13</v>
      </c>
      <c r="AK15" s="37" t="s">
        <v>55</v>
      </c>
      <c r="AL15" s="2" t="s">
        <v>55</v>
      </c>
      <c r="AM15" s="2"/>
    </row>
    <row r="16" spans="1:39" x14ac:dyDescent="0.25">
      <c r="A16" s="2" t="s">
        <v>14</v>
      </c>
      <c r="B16" s="3"/>
      <c r="C16" s="3"/>
      <c r="D16" s="53"/>
      <c r="E16" s="53"/>
      <c r="F16" s="53">
        <v>18</v>
      </c>
      <c r="G16" s="53">
        <v>23</v>
      </c>
      <c r="H16" s="53">
        <v>29</v>
      </c>
      <c r="I16" s="53">
        <v>36</v>
      </c>
      <c r="J16" s="53">
        <v>68</v>
      </c>
      <c r="K16" s="53">
        <v>116</v>
      </c>
      <c r="L16" s="53">
        <v>350</v>
      </c>
      <c r="M16" s="53">
        <v>535</v>
      </c>
      <c r="N16" s="53">
        <v>635</v>
      </c>
      <c r="O16" s="53">
        <v>533</v>
      </c>
      <c r="P16" s="53">
        <v>647</v>
      </c>
      <c r="Q16" s="53">
        <v>678</v>
      </c>
      <c r="R16" s="53">
        <v>763</v>
      </c>
      <c r="S16" s="53">
        <v>828</v>
      </c>
      <c r="T16" s="53">
        <v>850</v>
      </c>
      <c r="U16" s="53">
        <v>931</v>
      </c>
      <c r="V16" s="53">
        <v>994</v>
      </c>
      <c r="W16" s="53">
        <v>1077</v>
      </c>
      <c r="X16" s="53">
        <v>1190</v>
      </c>
      <c r="Y16" s="53">
        <v>1232</v>
      </c>
      <c r="Z16" s="53">
        <v>1324</v>
      </c>
      <c r="AA16" s="53">
        <v>1395</v>
      </c>
      <c r="AB16" s="53">
        <v>1466</v>
      </c>
      <c r="AC16" s="53">
        <v>1521</v>
      </c>
      <c r="AD16" s="53">
        <v>1587</v>
      </c>
      <c r="AE16" s="53">
        <v>1632</v>
      </c>
      <c r="AF16" s="53">
        <v>1679</v>
      </c>
      <c r="AG16" s="53">
        <v>1722</v>
      </c>
      <c r="AH16" s="53">
        <v>1737</v>
      </c>
      <c r="AI16" s="53">
        <v>1744</v>
      </c>
      <c r="AJ16" s="2" t="s">
        <v>14</v>
      </c>
      <c r="AK16" s="37" t="s">
        <v>65</v>
      </c>
      <c r="AL16" s="2" t="s">
        <v>65</v>
      </c>
      <c r="AM16" s="2"/>
    </row>
    <row r="17" spans="1:39" x14ac:dyDescent="0.25">
      <c r="A17" s="2" t="s">
        <v>15</v>
      </c>
      <c r="B17" s="3"/>
      <c r="C17" s="3"/>
      <c r="D17" s="53"/>
      <c r="E17" s="53"/>
      <c r="F17" s="53">
        <v>1068</v>
      </c>
      <c r="G17" s="53">
        <v>1652</v>
      </c>
      <c r="H17" s="53">
        <v>2327</v>
      </c>
      <c r="I17" s="53">
        <v>3042</v>
      </c>
      <c r="J17" s="53">
        <v>4487</v>
      </c>
      <c r="K17" s="53">
        <v>6788</v>
      </c>
      <c r="L17" s="53">
        <v>8853</v>
      </c>
      <c r="M17" s="53">
        <v>12006</v>
      </c>
      <c r="N17" s="53">
        <v>15581</v>
      </c>
      <c r="O17" s="53">
        <v>21620</v>
      </c>
      <c r="P17" s="53">
        <v>25850</v>
      </c>
      <c r="Q17" s="53">
        <v>30648</v>
      </c>
      <c r="R17" s="53">
        <v>35895</v>
      </c>
      <c r="S17" s="53">
        <v>41647</v>
      </c>
      <c r="T17" s="53">
        <v>48207</v>
      </c>
      <c r="U17" s="53">
        <v>54232</v>
      </c>
      <c r="V17" s="53">
        <v>60383</v>
      </c>
      <c r="W17" s="53">
        <v>66522</v>
      </c>
      <c r="X17" s="53">
        <v>72815</v>
      </c>
      <c r="Y17" s="53">
        <v>79162</v>
      </c>
      <c r="Z17" s="53">
        <v>85593</v>
      </c>
      <c r="AA17" s="53">
        <v>91483</v>
      </c>
      <c r="AB17" s="53">
        <v>96649</v>
      </c>
      <c r="AC17" s="53">
        <v>101180</v>
      </c>
      <c r="AD17" s="53">
        <v>105228</v>
      </c>
      <c r="AE17" s="53">
        <v>108948</v>
      </c>
      <c r="AF17" s="53">
        <v>112725</v>
      </c>
      <c r="AG17" s="53">
        <v>116493</v>
      </c>
      <c r="AH17" s="53">
        <v>117395</v>
      </c>
      <c r="AI17" s="53">
        <v>117890</v>
      </c>
      <c r="AJ17" s="2" t="s">
        <v>15</v>
      </c>
      <c r="AK17" s="37" t="s">
        <v>58</v>
      </c>
      <c r="AL17" s="2" t="s">
        <v>58</v>
      </c>
      <c r="AM17" s="2"/>
    </row>
    <row r="18" spans="1:39" x14ac:dyDescent="0.25">
      <c r="A18" s="2" t="s">
        <v>16</v>
      </c>
      <c r="B18" s="3"/>
      <c r="C18" s="3"/>
      <c r="D18" s="53"/>
      <c r="E18" s="53"/>
      <c r="F18" s="53">
        <v>1592</v>
      </c>
      <c r="G18" s="53">
        <v>2356</v>
      </c>
      <c r="H18" s="53">
        <v>3261</v>
      </c>
      <c r="I18" s="53">
        <v>4234</v>
      </c>
      <c r="J18" s="53">
        <v>6394</v>
      </c>
      <c r="K18" s="53">
        <v>9740</v>
      </c>
      <c r="L18" s="53">
        <v>13163</v>
      </c>
      <c r="M18" s="53">
        <v>17988</v>
      </c>
      <c r="N18" s="53">
        <v>23247</v>
      </c>
      <c r="O18" s="53">
        <v>32704</v>
      </c>
      <c r="P18" s="53">
        <v>39209</v>
      </c>
      <c r="Q18" s="53">
        <v>46605</v>
      </c>
      <c r="R18" s="53">
        <v>54666</v>
      </c>
      <c r="S18" s="53">
        <v>63301</v>
      </c>
      <c r="T18" s="53">
        <v>73617</v>
      </c>
      <c r="U18" s="53">
        <v>82885</v>
      </c>
      <c r="V18" s="53">
        <v>92260</v>
      </c>
      <c r="W18" s="53">
        <v>101736</v>
      </c>
      <c r="X18" s="53">
        <v>111358</v>
      </c>
      <c r="Y18" s="53">
        <v>121244</v>
      </c>
      <c r="Z18" s="53">
        <v>130935</v>
      </c>
      <c r="AA18" s="53">
        <v>139919</v>
      </c>
      <c r="AB18" s="53">
        <v>147750</v>
      </c>
      <c r="AC18" s="53">
        <v>154732</v>
      </c>
      <c r="AD18" s="53">
        <v>160975</v>
      </c>
      <c r="AE18" s="53">
        <v>166716</v>
      </c>
      <c r="AF18" s="53">
        <v>172637</v>
      </c>
      <c r="AG18" s="53">
        <v>178459</v>
      </c>
      <c r="AH18" s="53">
        <v>179728</v>
      </c>
      <c r="AI18" s="53">
        <v>180452</v>
      </c>
      <c r="AJ18" s="2" t="s">
        <v>16</v>
      </c>
      <c r="AK18" s="37" t="s">
        <v>53</v>
      </c>
      <c r="AL18" s="2" t="s">
        <v>53</v>
      </c>
      <c r="AM18" s="2"/>
    </row>
    <row r="19" spans="1:39" x14ac:dyDescent="0.25">
      <c r="A19" s="2" t="s">
        <v>17</v>
      </c>
      <c r="B19" s="3"/>
      <c r="C19" s="3"/>
      <c r="D19" s="53"/>
      <c r="E19" s="53"/>
      <c r="F19" s="53">
        <v>3058</v>
      </c>
      <c r="G19" s="53">
        <v>4598</v>
      </c>
      <c r="H19" s="53">
        <v>6423</v>
      </c>
      <c r="I19" s="53">
        <v>8390</v>
      </c>
      <c r="J19" s="53">
        <v>12731</v>
      </c>
      <c r="K19" s="53">
        <v>19542</v>
      </c>
      <c r="L19" s="53">
        <v>25718</v>
      </c>
      <c r="M19" s="53">
        <v>34430</v>
      </c>
      <c r="N19" s="53">
        <v>44244</v>
      </c>
      <c r="O19" s="53">
        <v>62383</v>
      </c>
      <c r="P19" s="53">
        <v>74335</v>
      </c>
      <c r="Q19" s="53">
        <v>87955</v>
      </c>
      <c r="R19" s="53">
        <v>102686</v>
      </c>
      <c r="S19" s="53">
        <v>119015</v>
      </c>
      <c r="T19" s="53">
        <v>136547</v>
      </c>
      <c r="U19" s="53">
        <v>153023</v>
      </c>
      <c r="V19" s="53">
        <v>169765</v>
      </c>
      <c r="W19" s="53">
        <v>186460</v>
      </c>
      <c r="X19" s="53">
        <v>203570</v>
      </c>
      <c r="Y19" s="53">
        <v>220268</v>
      </c>
      <c r="Z19" s="53">
        <v>237139</v>
      </c>
      <c r="AA19" s="53">
        <v>252728</v>
      </c>
      <c r="AB19" s="53">
        <v>266700</v>
      </c>
      <c r="AC19" s="53">
        <v>278845</v>
      </c>
      <c r="AD19" s="53">
        <v>289980</v>
      </c>
      <c r="AE19" s="53">
        <v>300357</v>
      </c>
      <c r="AF19" s="53">
        <v>310786</v>
      </c>
      <c r="AG19" s="53">
        <v>321293</v>
      </c>
      <c r="AH19" s="53">
        <v>323755</v>
      </c>
      <c r="AI19" s="53">
        <v>325259</v>
      </c>
      <c r="AJ19" s="2" t="s">
        <v>17</v>
      </c>
      <c r="AK19" s="37" t="s">
        <v>53</v>
      </c>
      <c r="AL19" s="2" t="s">
        <v>53</v>
      </c>
      <c r="AM19" s="2"/>
    </row>
    <row r="20" spans="1:39" x14ac:dyDescent="0.25">
      <c r="A20" s="2" t="s">
        <v>18</v>
      </c>
      <c r="B20" s="3"/>
      <c r="C20" s="3"/>
      <c r="D20" s="53"/>
      <c r="E20" s="53"/>
      <c r="F20" s="53">
        <v>650</v>
      </c>
      <c r="G20" s="53">
        <v>955</v>
      </c>
      <c r="H20" s="53">
        <v>1323</v>
      </c>
      <c r="I20" s="53">
        <v>1639</v>
      </c>
      <c r="J20" s="53">
        <v>2630</v>
      </c>
      <c r="K20" s="53">
        <v>3713</v>
      </c>
      <c r="L20" s="53">
        <v>5046</v>
      </c>
      <c r="M20" s="53">
        <v>6697</v>
      </c>
      <c r="N20" s="53">
        <v>9861</v>
      </c>
      <c r="O20" s="53">
        <v>12220</v>
      </c>
      <c r="P20" s="53">
        <v>14745</v>
      </c>
      <c r="Q20" s="53">
        <v>17258</v>
      </c>
      <c r="R20" s="53">
        <v>20269</v>
      </c>
      <c r="S20" s="53">
        <v>23470</v>
      </c>
      <c r="T20" s="53">
        <v>26665</v>
      </c>
      <c r="U20" s="53">
        <v>29821</v>
      </c>
      <c r="V20" s="53">
        <v>32957</v>
      </c>
      <c r="W20" s="53">
        <v>36240</v>
      </c>
      <c r="X20" s="53">
        <v>39570</v>
      </c>
      <c r="Y20" s="53">
        <v>42671</v>
      </c>
      <c r="Z20" s="53">
        <v>45900</v>
      </c>
      <c r="AA20" s="53">
        <v>48853</v>
      </c>
      <c r="AB20" s="53">
        <v>51574</v>
      </c>
      <c r="AC20" s="53">
        <v>53871</v>
      </c>
      <c r="AD20" s="53">
        <v>56057</v>
      </c>
      <c r="AE20" s="53">
        <v>58046</v>
      </c>
      <c r="AF20" s="53">
        <v>60074</v>
      </c>
      <c r="AG20" s="53">
        <v>62089</v>
      </c>
      <c r="AH20" s="53">
        <v>62563</v>
      </c>
      <c r="AI20" s="53">
        <v>62866</v>
      </c>
      <c r="AJ20" s="2" t="s">
        <v>18</v>
      </c>
      <c r="AK20" s="37" t="s">
        <v>55</v>
      </c>
      <c r="AL20" s="2" t="s">
        <v>55</v>
      </c>
      <c r="AM20" s="2"/>
    </row>
    <row r="21" spans="1:39" x14ac:dyDescent="0.25">
      <c r="A21" s="2" t="s">
        <v>19</v>
      </c>
      <c r="B21" s="3"/>
      <c r="C21" s="3"/>
      <c r="D21" s="53"/>
      <c r="E21" s="53"/>
      <c r="F21" s="53">
        <v>1260</v>
      </c>
      <c r="G21" s="53">
        <v>1816</v>
      </c>
      <c r="H21" s="53">
        <v>2516</v>
      </c>
      <c r="I21" s="53">
        <v>3176</v>
      </c>
      <c r="J21" s="53">
        <v>5313</v>
      </c>
      <c r="K21" s="53">
        <v>7631</v>
      </c>
      <c r="L21" s="53">
        <v>10351</v>
      </c>
      <c r="M21" s="53">
        <v>13607</v>
      </c>
      <c r="N21" s="53">
        <v>19617</v>
      </c>
      <c r="O21" s="53">
        <v>24126</v>
      </c>
      <c r="P21" s="53">
        <v>28960</v>
      </c>
      <c r="Q21" s="53">
        <v>33780</v>
      </c>
      <c r="R21" s="53">
        <v>39941</v>
      </c>
      <c r="S21" s="53">
        <v>46012</v>
      </c>
      <c r="T21" s="53">
        <v>52048</v>
      </c>
      <c r="U21" s="53">
        <v>57961</v>
      </c>
      <c r="V21" s="53">
        <v>63893</v>
      </c>
      <c r="W21" s="53">
        <v>70028</v>
      </c>
      <c r="X21" s="53">
        <v>76317</v>
      </c>
      <c r="Y21" s="53">
        <v>82135</v>
      </c>
      <c r="Z21" s="53">
        <v>88183</v>
      </c>
      <c r="AA21" s="53">
        <v>93777</v>
      </c>
      <c r="AB21" s="53">
        <v>98929</v>
      </c>
      <c r="AC21" s="53">
        <v>103330</v>
      </c>
      <c r="AD21" s="53">
        <v>107486</v>
      </c>
      <c r="AE21" s="53">
        <v>111341</v>
      </c>
      <c r="AF21" s="53">
        <v>115236</v>
      </c>
      <c r="AG21" s="53">
        <v>119168</v>
      </c>
      <c r="AH21" s="53">
        <v>120192</v>
      </c>
      <c r="AI21" s="53">
        <v>120886</v>
      </c>
      <c r="AJ21" s="2" t="s">
        <v>19</v>
      </c>
      <c r="AK21" s="37" t="s">
        <v>54</v>
      </c>
      <c r="AL21" s="2" t="s">
        <v>54</v>
      </c>
      <c r="AM21" s="2"/>
    </row>
    <row r="22" spans="1:39" ht="30" x14ac:dyDescent="0.25">
      <c r="A22" s="2" t="s">
        <v>20</v>
      </c>
      <c r="B22" s="3"/>
      <c r="C22" s="3"/>
      <c r="D22" s="53"/>
      <c r="E22" s="53"/>
      <c r="F22" s="53">
        <v>69</v>
      </c>
      <c r="G22" s="53">
        <v>100</v>
      </c>
      <c r="H22" s="53">
        <v>138</v>
      </c>
      <c r="I22" s="53">
        <v>180</v>
      </c>
      <c r="J22" s="53">
        <v>289</v>
      </c>
      <c r="K22" s="53">
        <v>480</v>
      </c>
      <c r="L22" s="53">
        <v>702</v>
      </c>
      <c r="M22" s="53">
        <v>960</v>
      </c>
      <c r="N22" s="53">
        <v>1246</v>
      </c>
      <c r="O22" s="53">
        <v>1728</v>
      </c>
      <c r="P22" s="53">
        <v>2077</v>
      </c>
      <c r="Q22" s="53">
        <v>2463</v>
      </c>
      <c r="R22" s="53">
        <v>2861</v>
      </c>
      <c r="S22" s="53">
        <v>3325</v>
      </c>
      <c r="T22" s="53">
        <v>3730</v>
      </c>
      <c r="U22" s="53">
        <v>4187</v>
      </c>
      <c r="V22" s="53">
        <v>4612</v>
      </c>
      <c r="W22" s="53">
        <v>5062</v>
      </c>
      <c r="X22" s="53">
        <v>5535</v>
      </c>
      <c r="Y22" s="53">
        <v>5924</v>
      </c>
      <c r="Z22" s="53">
        <v>6352</v>
      </c>
      <c r="AA22" s="53">
        <v>6746</v>
      </c>
      <c r="AB22" s="53">
        <v>7112</v>
      </c>
      <c r="AC22" s="53">
        <v>7425</v>
      </c>
      <c r="AD22" s="53">
        <v>7732</v>
      </c>
      <c r="AE22" s="53">
        <v>8019</v>
      </c>
      <c r="AF22" s="53">
        <v>8299</v>
      </c>
      <c r="AG22" s="53">
        <v>8587</v>
      </c>
      <c r="AH22" s="53">
        <v>8645</v>
      </c>
      <c r="AI22" s="53">
        <v>8682</v>
      </c>
      <c r="AJ22" s="2" t="s">
        <v>20</v>
      </c>
      <c r="AK22" s="37" t="s">
        <v>75</v>
      </c>
      <c r="AL22" s="2" t="s">
        <v>65</v>
      </c>
      <c r="AM22" s="2" t="s">
        <v>56</v>
      </c>
    </row>
    <row r="23" spans="1:39" x14ac:dyDescent="0.25">
      <c r="A23" s="2" t="s">
        <v>21</v>
      </c>
      <c r="B23" s="3"/>
      <c r="C23" s="3"/>
      <c r="D23" s="53"/>
      <c r="E23" s="53"/>
      <c r="F23" s="53">
        <v>650</v>
      </c>
      <c r="G23" s="53">
        <v>930</v>
      </c>
      <c r="H23" s="53">
        <v>1259</v>
      </c>
      <c r="I23" s="53">
        <v>1615</v>
      </c>
      <c r="J23" s="53">
        <v>2453</v>
      </c>
      <c r="K23" s="53">
        <v>3734</v>
      </c>
      <c r="L23" s="53">
        <v>5125</v>
      </c>
      <c r="M23" s="53">
        <v>7114</v>
      </c>
      <c r="N23" s="53">
        <v>9348</v>
      </c>
      <c r="O23" s="53">
        <v>12799</v>
      </c>
      <c r="P23" s="53">
        <v>15411</v>
      </c>
      <c r="Q23" s="53">
        <v>18366</v>
      </c>
      <c r="R23" s="53">
        <v>21552</v>
      </c>
      <c r="S23" s="53">
        <v>25076</v>
      </c>
      <c r="T23" s="53">
        <v>29179</v>
      </c>
      <c r="U23" s="53">
        <v>32919</v>
      </c>
      <c r="V23" s="53">
        <v>36603</v>
      </c>
      <c r="W23" s="53">
        <v>40373</v>
      </c>
      <c r="X23" s="53">
        <v>44248</v>
      </c>
      <c r="Y23" s="53">
        <v>47997</v>
      </c>
      <c r="Z23" s="53">
        <v>51826</v>
      </c>
      <c r="AA23" s="53">
        <v>55348</v>
      </c>
      <c r="AB23" s="53">
        <v>58456</v>
      </c>
      <c r="AC23" s="53">
        <v>61193</v>
      </c>
      <c r="AD23" s="53">
        <v>63686</v>
      </c>
      <c r="AE23" s="53">
        <v>65978</v>
      </c>
      <c r="AF23" s="53">
        <v>68303</v>
      </c>
      <c r="AG23" s="53">
        <v>70619</v>
      </c>
      <c r="AH23" s="53">
        <v>71099</v>
      </c>
      <c r="AI23" s="53">
        <v>71359</v>
      </c>
      <c r="AJ23" s="2" t="s">
        <v>21</v>
      </c>
      <c r="AK23" s="37" t="s">
        <v>76</v>
      </c>
      <c r="AL23" s="2" t="s">
        <v>57</v>
      </c>
      <c r="AM23" s="2" t="s">
        <v>58</v>
      </c>
    </row>
    <row r="24" spans="1:39" x14ac:dyDescent="0.25">
      <c r="A24" s="2" t="s">
        <v>22</v>
      </c>
      <c r="B24" s="3"/>
      <c r="C24" s="3"/>
      <c r="D24" s="53"/>
      <c r="E24" s="53"/>
      <c r="F24" s="53">
        <v>942</v>
      </c>
      <c r="G24" s="53">
        <v>1288</v>
      </c>
      <c r="H24" s="53">
        <v>1691</v>
      </c>
      <c r="I24" s="53">
        <v>2119</v>
      </c>
      <c r="J24" s="53">
        <v>3404</v>
      </c>
      <c r="K24" s="53">
        <v>4993</v>
      </c>
      <c r="L24" s="53">
        <v>7741</v>
      </c>
      <c r="M24" s="53">
        <v>10950</v>
      </c>
      <c r="N24" s="53">
        <v>14196</v>
      </c>
      <c r="O24" s="53">
        <v>15879</v>
      </c>
      <c r="P24" s="53">
        <v>18995</v>
      </c>
      <c r="Q24" s="53">
        <v>21953</v>
      </c>
      <c r="R24" s="53">
        <v>25266</v>
      </c>
      <c r="S24" s="53">
        <v>29122</v>
      </c>
      <c r="T24" s="53">
        <v>32968</v>
      </c>
      <c r="U24" s="53">
        <v>36863</v>
      </c>
      <c r="V24" s="53">
        <v>40475</v>
      </c>
      <c r="W24" s="53">
        <v>44337</v>
      </c>
      <c r="X24" s="53">
        <v>48574</v>
      </c>
      <c r="Y24" s="53">
        <v>51705</v>
      </c>
      <c r="Z24" s="53">
        <v>55692</v>
      </c>
      <c r="AA24" s="53">
        <v>59198</v>
      </c>
      <c r="AB24" s="53">
        <v>62480</v>
      </c>
      <c r="AC24" s="53">
        <v>65197</v>
      </c>
      <c r="AD24" s="53">
        <v>67854</v>
      </c>
      <c r="AE24" s="53">
        <v>70216</v>
      </c>
      <c r="AF24" s="53">
        <v>72548</v>
      </c>
      <c r="AG24" s="53">
        <v>74929</v>
      </c>
      <c r="AH24" s="53">
        <v>75613</v>
      </c>
      <c r="AI24" s="53">
        <v>75978</v>
      </c>
      <c r="AJ24" s="2" t="s">
        <v>22</v>
      </c>
      <c r="AK24" s="37" t="s">
        <v>76</v>
      </c>
      <c r="AL24" s="2" t="s">
        <v>57</v>
      </c>
      <c r="AM24" s="2" t="s">
        <v>58</v>
      </c>
    </row>
    <row r="25" spans="1:39" x14ac:dyDescent="0.25">
      <c r="A25" s="2" t="s">
        <v>23</v>
      </c>
      <c r="B25" s="3"/>
      <c r="C25" s="3"/>
      <c r="D25" s="53"/>
      <c r="E25" s="53"/>
      <c r="F25" s="53">
        <v>779</v>
      </c>
      <c r="G25" s="53">
        <v>1163</v>
      </c>
      <c r="H25" s="53">
        <v>1638</v>
      </c>
      <c r="I25" s="53">
        <v>2025</v>
      </c>
      <c r="J25" s="53">
        <v>3307</v>
      </c>
      <c r="K25" s="53">
        <v>4700</v>
      </c>
      <c r="L25" s="53">
        <v>6470</v>
      </c>
      <c r="M25" s="53">
        <v>8814</v>
      </c>
      <c r="N25" s="53">
        <v>13071</v>
      </c>
      <c r="O25" s="53">
        <v>16443</v>
      </c>
      <c r="P25" s="53">
        <v>19985</v>
      </c>
      <c r="Q25" s="53">
        <v>23671</v>
      </c>
      <c r="R25" s="53">
        <v>28067</v>
      </c>
      <c r="S25" s="53">
        <v>32767</v>
      </c>
      <c r="T25" s="53">
        <v>37508</v>
      </c>
      <c r="U25" s="53">
        <v>42209</v>
      </c>
      <c r="V25" s="53">
        <v>46847</v>
      </c>
      <c r="W25" s="53">
        <v>51609</v>
      </c>
      <c r="X25" s="53">
        <v>56525</v>
      </c>
      <c r="Y25" s="53">
        <v>61140</v>
      </c>
      <c r="Z25" s="53">
        <v>65969</v>
      </c>
      <c r="AA25" s="53">
        <v>70389</v>
      </c>
      <c r="AB25" s="53">
        <v>74412</v>
      </c>
      <c r="AC25" s="53">
        <v>77862</v>
      </c>
      <c r="AD25" s="53">
        <v>81106</v>
      </c>
      <c r="AE25" s="53">
        <v>84056</v>
      </c>
      <c r="AF25" s="53">
        <v>87065</v>
      </c>
      <c r="AG25" s="53">
        <v>90050</v>
      </c>
      <c r="AH25" s="53">
        <v>90696</v>
      </c>
      <c r="AI25" s="53">
        <v>91078</v>
      </c>
      <c r="AJ25" s="2" t="s">
        <v>23</v>
      </c>
      <c r="AK25" s="37" t="s">
        <v>54</v>
      </c>
      <c r="AL25" s="2" t="s">
        <v>54</v>
      </c>
      <c r="AM25" s="2"/>
    </row>
    <row r="26" spans="1:39" x14ac:dyDescent="0.25">
      <c r="A26" s="2" t="s">
        <v>24</v>
      </c>
      <c r="B26" s="3"/>
      <c r="C26" s="3"/>
      <c r="D26" s="53"/>
      <c r="E26" s="53"/>
      <c r="F26" s="53">
        <v>1780</v>
      </c>
      <c r="G26" s="53">
        <v>2468</v>
      </c>
      <c r="H26" s="53">
        <v>3248</v>
      </c>
      <c r="I26" s="53">
        <v>4507</v>
      </c>
      <c r="J26" s="53">
        <v>6633</v>
      </c>
      <c r="K26" s="53">
        <v>11023</v>
      </c>
      <c r="L26" s="53">
        <v>16548</v>
      </c>
      <c r="M26" s="53">
        <v>23802</v>
      </c>
      <c r="N26" s="53">
        <v>25125</v>
      </c>
      <c r="O26" s="53">
        <v>31575</v>
      </c>
      <c r="P26" s="53">
        <v>36077</v>
      </c>
      <c r="Q26" s="53">
        <v>42057</v>
      </c>
      <c r="R26" s="53">
        <v>46548</v>
      </c>
      <c r="S26" s="53">
        <v>53542</v>
      </c>
      <c r="T26" s="53">
        <v>59927</v>
      </c>
      <c r="U26" s="53">
        <v>66919</v>
      </c>
      <c r="V26" s="53">
        <v>73760</v>
      </c>
      <c r="W26" s="53">
        <v>80414</v>
      </c>
      <c r="X26" s="53">
        <v>87443</v>
      </c>
      <c r="Y26" s="53">
        <v>94262</v>
      </c>
      <c r="Z26" s="53">
        <v>101554</v>
      </c>
      <c r="AA26" s="53">
        <v>108380</v>
      </c>
      <c r="AB26" s="53">
        <v>113880</v>
      </c>
      <c r="AC26" s="53">
        <v>119171</v>
      </c>
      <c r="AD26" s="53">
        <v>123473</v>
      </c>
      <c r="AE26" s="53">
        <v>127929</v>
      </c>
      <c r="AF26" s="53">
        <v>131908</v>
      </c>
      <c r="AG26" s="53">
        <v>136130</v>
      </c>
      <c r="AH26" s="53">
        <v>137311</v>
      </c>
      <c r="AI26" s="53">
        <v>138012</v>
      </c>
      <c r="AJ26" s="2" t="s">
        <v>24</v>
      </c>
      <c r="AK26" s="37" t="s">
        <v>54</v>
      </c>
      <c r="AL26" s="2" t="s">
        <v>54</v>
      </c>
      <c r="AM26" s="2"/>
    </row>
    <row r="27" spans="1:39" x14ac:dyDescent="0.25">
      <c r="A27" s="2" t="s">
        <v>25</v>
      </c>
      <c r="B27" s="3"/>
      <c r="C27" s="3"/>
      <c r="D27" s="53"/>
      <c r="E27" s="53"/>
      <c r="F27" s="53">
        <v>81</v>
      </c>
      <c r="G27" s="53">
        <v>102</v>
      </c>
      <c r="H27" s="53">
        <v>128</v>
      </c>
      <c r="I27" s="53">
        <v>154</v>
      </c>
      <c r="J27" s="53">
        <v>244</v>
      </c>
      <c r="K27" s="53">
        <v>330</v>
      </c>
      <c r="L27" s="53">
        <v>544</v>
      </c>
      <c r="M27" s="53">
        <v>789</v>
      </c>
      <c r="N27" s="53">
        <v>1034</v>
      </c>
      <c r="O27" s="53">
        <v>1286</v>
      </c>
      <c r="P27" s="53">
        <v>1568</v>
      </c>
      <c r="Q27" s="53">
        <v>1876</v>
      </c>
      <c r="R27" s="53">
        <v>2194</v>
      </c>
      <c r="S27" s="53">
        <v>2596</v>
      </c>
      <c r="T27" s="53">
        <v>3012</v>
      </c>
      <c r="U27" s="53">
        <v>3420</v>
      </c>
      <c r="V27" s="53">
        <v>3782</v>
      </c>
      <c r="W27" s="53">
        <v>4181</v>
      </c>
      <c r="X27" s="53">
        <v>4605</v>
      </c>
      <c r="Y27" s="53">
        <v>4922</v>
      </c>
      <c r="Z27" s="53">
        <v>5310</v>
      </c>
      <c r="AA27" s="53">
        <v>5665</v>
      </c>
      <c r="AB27" s="53">
        <v>5994</v>
      </c>
      <c r="AC27" s="53">
        <v>6282</v>
      </c>
      <c r="AD27" s="53">
        <v>6553</v>
      </c>
      <c r="AE27" s="53">
        <v>6798</v>
      </c>
      <c r="AF27" s="53">
        <v>7055</v>
      </c>
      <c r="AG27" s="53">
        <v>7300</v>
      </c>
      <c r="AH27" s="53">
        <v>7354</v>
      </c>
      <c r="AI27" s="53">
        <v>7376</v>
      </c>
      <c r="AJ27" s="2" t="s">
        <v>25</v>
      </c>
      <c r="AK27" s="37" t="s">
        <v>61</v>
      </c>
      <c r="AL27" s="2" t="s">
        <v>61</v>
      </c>
      <c r="AM27" s="2"/>
    </row>
    <row r="28" spans="1:39" x14ac:dyDescent="0.25">
      <c r="A28" s="2" t="s">
        <v>26</v>
      </c>
      <c r="B28" s="3"/>
      <c r="C28" s="3"/>
      <c r="D28" s="53"/>
      <c r="E28" s="53"/>
      <c r="F28" s="53">
        <v>636</v>
      </c>
      <c r="G28" s="53">
        <v>911</v>
      </c>
      <c r="H28" s="53">
        <v>1224</v>
      </c>
      <c r="I28" s="53">
        <v>1549</v>
      </c>
      <c r="J28" s="53">
        <v>2372</v>
      </c>
      <c r="K28" s="53">
        <v>3454</v>
      </c>
      <c r="L28" s="53">
        <v>4814</v>
      </c>
      <c r="M28" s="53">
        <v>6538</v>
      </c>
      <c r="N28" s="53">
        <v>9147</v>
      </c>
      <c r="O28" s="53">
        <v>11413</v>
      </c>
      <c r="P28" s="53">
        <v>13836</v>
      </c>
      <c r="Q28" s="53">
        <v>16394</v>
      </c>
      <c r="R28" s="53">
        <v>19468</v>
      </c>
      <c r="S28" s="53">
        <v>22676</v>
      </c>
      <c r="T28" s="53">
        <v>25842</v>
      </c>
      <c r="U28" s="53">
        <v>29020</v>
      </c>
      <c r="V28" s="53">
        <v>32151</v>
      </c>
      <c r="W28" s="53">
        <v>35263</v>
      </c>
      <c r="X28" s="53">
        <v>38599</v>
      </c>
      <c r="Y28" s="53">
        <v>41786</v>
      </c>
      <c r="Z28" s="53">
        <v>45128</v>
      </c>
      <c r="AA28" s="53">
        <v>48149</v>
      </c>
      <c r="AB28" s="53">
        <v>50878</v>
      </c>
      <c r="AC28" s="53">
        <v>53234</v>
      </c>
      <c r="AD28" s="53">
        <v>55423</v>
      </c>
      <c r="AE28" s="53">
        <v>57419</v>
      </c>
      <c r="AF28" s="53">
        <v>59445</v>
      </c>
      <c r="AG28" s="53">
        <v>61514</v>
      </c>
      <c r="AH28" s="53">
        <v>61993</v>
      </c>
      <c r="AI28" s="53">
        <v>62286</v>
      </c>
      <c r="AJ28" s="2" t="s">
        <v>26</v>
      </c>
      <c r="AK28" s="37" t="s">
        <v>55</v>
      </c>
      <c r="AL28" s="2" t="s">
        <v>55</v>
      </c>
      <c r="AM28" s="2"/>
    </row>
    <row r="29" spans="1:39" x14ac:dyDescent="0.25">
      <c r="A29" s="2" t="s">
        <v>27</v>
      </c>
      <c r="B29" s="3"/>
      <c r="C29" s="3"/>
      <c r="D29" s="53"/>
      <c r="E29" s="53"/>
      <c r="F29" s="53">
        <v>394</v>
      </c>
      <c r="G29" s="53">
        <v>516</v>
      </c>
      <c r="H29" s="53">
        <v>652</v>
      </c>
      <c r="I29" s="53">
        <v>935</v>
      </c>
      <c r="J29" s="53">
        <v>1276</v>
      </c>
      <c r="K29" s="53">
        <v>2370</v>
      </c>
      <c r="L29" s="53">
        <v>3765</v>
      </c>
      <c r="M29" s="53">
        <v>5633</v>
      </c>
      <c r="N29" s="53">
        <v>4935</v>
      </c>
      <c r="O29" s="53">
        <v>6258</v>
      </c>
      <c r="P29" s="53">
        <v>6801</v>
      </c>
      <c r="Q29" s="53">
        <v>7819</v>
      </c>
      <c r="R29" s="53">
        <v>8340</v>
      </c>
      <c r="S29" s="53">
        <v>9465</v>
      </c>
      <c r="T29" s="53">
        <v>10417</v>
      </c>
      <c r="U29" s="53">
        <v>11548</v>
      </c>
      <c r="V29" s="53">
        <v>12661</v>
      </c>
      <c r="W29" s="53">
        <v>13729</v>
      </c>
      <c r="X29" s="53">
        <v>14839</v>
      </c>
      <c r="Y29" s="53">
        <v>15919</v>
      </c>
      <c r="Z29" s="53">
        <v>17090</v>
      </c>
      <c r="AA29" s="53">
        <v>18247</v>
      </c>
      <c r="AB29" s="53">
        <v>19055</v>
      </c>
      <c r="AC29" s="53">
        <v>19968</v>
      </c>
      <c r="AD29" s="53">
        <v>20592</v>
      </c>
      <c r="AE29" s="53">
        <v>21380</v>
      </c>
      <c r="AF29" s="53">
        <v>21968</v>
      </c>
      <c r="AG29" s="53">
        <v>22622</v>
      </c>
      <c r="AH29" s="53">
        <v>22860</v>
      </c>
      <c r="AI29" s="53">
        <v>23006</v>
      </c>
      <c r="AJ29" s="2" t="s">
        <v>27</v>
      </c>
      <c r="AK29" s="37" t="s">
        <v>59</v>
      </c>
      <c r="AL29" s="2" t="s">
        <v>59</v>
      </c>
      <c r="AM29" s="2"/>
    </row>
    <row r="30" spans="1:39" x14ac:dyDescent="0.25">
      <c r="A30" s="2" t="s">
        <v>28</v>
      </c>
      <c r="B30" s="3"/>
      <c r="C30" s="3"/>
      <c r="D30" s="53"/>
      <c r="E30" s="53"/>
      <c r="F30" s="53">
        <v>1278</v>
      </c>
      <c r="G30" s="53">
        <v>1867</v>
      </c>
      <c r="H30" s="53">
        <v>2554</v>
      </c>
      <c r="I30" s="53">
        <v>3277</v>
      </c>
      <c r="J30" s="53">
        <v>5094</v>
      </c>
      <c r="K30" s="53">
        <v>7400</v>
      </c>
      <c r="L30" s="53">
        <v>10004</v>
      </c>
      <c r="M30" s="53">
        <v>13694</v>
      </c>
      <c r="N30" s="53">
        <v>17750</v>
      </c>
      <c r="O30" s="53">
        <v>22543</v>
      </c>
      <c r="P30" s="53">
        <v>26833</v>
      </c>
      <c r="Q30" s="53">
        <v>31511</v>
      </c>
      <c r="R30" s="53">
        <v>36667</v>
      </c>
      <c r="S30" s="53">
        <v>42611</v>
      </c>
      <c r="T30" s="53">
        <v>49300</v>
      </c>
      <c r="U30" s="53">
        <v>55197</v>
      </c>
      <c r="V30" s="53">
        <v>61156</v>
      </c>
      <c r="W30" s="53">
        <v>67080</v>
      </c>
      <c r="X30" s="53">
        <v>73301</v>
      </c>
      <c r="Y30" s="53">
        <v>78907</v>
      </c>
      <c r="Z30" s="53">
        <v>85080</v>
      </c>
      <c r="AA30" s="53">
        <v>90668</v>
      </c>
      <c r="AB30" s="53">
        <v>95770</v>
      </c>
      <c r="AC30" s="53">
        <v>100097</v>
      </c>
      <c r="AD30" s="53">
        <v>104082</v>
      </c>
      <c r="AE30" s="53">
        <v>107738</v>
      </c>
      <c r="AF30" s="53">
        <v>111417</v>
      </c>
      <c r="AG30" s="53">
        <v>115140</v>
      </c>
      <c r="AH30" s="53">
        <v>116177</v>
      </c>
      <c r="AI30" s="53">
        <v>116764</v>
      </c>
      <c r="AJ30" s="2" t="s">
        <v>28</v>
      </c>
      <c r="AK30" s="37" t="s">
        <v>56</v>
      </c>
      <c r="AL30" s="2" t="s">
        <v>56</v>
      </c>
      <c r="AM30" s="2"/>
    </row>
    <row r="31" spans="1:39" x14ac:dyDescent="0.25">
      <c r="A31" s="2" t="s">
        <v>29</v>
      </c>
      <c r="B31" s="3"/>
      <c r="C31" s="3"/>
      <c r="D31" s="53"/>
      <c r="E31" s="53"/>
      <c r="F31" s="53">
        <v>473</v>
      </c>
      <c r="G31" s="53">
        <v>622</v>
      </c>
      <c r="H31" s="53">
        <v>792</v>
      </c>
      <c r="I31" s="53">
        <v>1041</v>
      </c>
      <c r="J31" s="53">
        <v>1499</v>
      </c>
      <c r="K31" s="53">
        <v>2345</v>
      </c>
      <c r="L31" s="53">
        <v>3491</v>
      </c>
      <c r="M31" s="53">
        <v>4927</v>
      </c>
      <c r="N31" s="53">
        <v>5345</v>
      </c>
      <c r="O31" s="53">
        <v>6497</v>
      </c>
      <c r="P31" s="53">
        <v>7444</v>
      </c>
      <c r="Q31" s="53">
        <v>8599</v>
      </c>
      <c r="R31" s="53">
        <v>9656</v>
      </c>
      <c r="S31" s="53">
        <v>10993</v>
      </c>
      <c r="T31" s="53">
        <v>12184</v>
      </c>
      <c r="U31" s="53">
        <v>13484</v>
      </c>
      <c r="V31" s="53">
        <v>14778</v>
      </c>
      <c r="W31" s="53">
        <v>16046</v>
      </c>
      <c r="X31" s="53">
        <v>17400</v>
      </c>
      <c r="Y31" s="53">
        <v>18653</v>
      </c>
      <c r="Z31" s="53">
        <v>20004</v>
      </c>
      <c r="AA31" s="53">
        <v>21299</v>
      </c>
      <c r="AB31" s="53">
        <v>22391</v>
      </c>
      <c r="AC31" s="53">
        <v>23431</v>
      </c>
      <c r="AD31" s="53">
        <v>24322</v>
      </c>
      <c r="AE31" s="53">
        <v>25240</v>
      </c>
      <c r="AF31" s="53">
        <v>26080</v>
      </c>
      <c r="AG31" s="53">
        <v>26965</v>
      </c>
      <c r="AH31" s="53">
        <v>27271</v>
      </c>
      <c r="AI31" s="53">
        <v>27476</v>
      </c>
      <c r="AJ31" s="2" t="s">
        <v>29</v>
      </c>
      <c r="AK31" s="37" t="s">
        <v>59</v>
      </c>
      <c r="AL31" s="2" t="s">
        <v>59</v>
      </c>
      <c r="AM31" s="2"/>
    </row>
    <row r="32" spans="1:39" x14ac:dyDescent="0.25">
      <c r="A32" s="2" t="s">
        <v>30</v>
      </c>
      <c r="B32" s="3"/>
      <c r="C32" s="3"/>
      <c r="D32" s="53"/>
      <c r="E32" s="53"/>
      <c r="F32" s="53">
        <v>668</v>
      </c>
      <c r="G32" s="53">
        <v>897</v>
      </c>
      <c r="H32" s="53">
        <v>1157</v>
      </c>
      <c r="I32" s="53">
        <v>1473</v>
      </c>
      <c r="J32" s="53">
        <v>2145</v>
      </c>
      <c r="K32" s="53">
        <v>3122</v>
      </c>
      <c r="L32" s="53">
        <v>4422</v>
      </c>
      <c r="M32" s="53">
        <v>6072</v>
      </c>
      <c r="N32" s="53">
        <v>8023</v>
      </c>
      <c r="O32" s="53">
        <v>9903</v>
      </c>
      <c r="P32" s="53">
        <v>11987</v>
      </c>
      <c r="Q32" s="53">
        <v>14058</v>
      </c>
      <c r="R32" s="53">
        <v>16853</v>
      </c>
      <c r="S32" s="53">
        <v>19665</v>
      </c>
      <c r="T32" s="53">
        <v>22539</v>
      </c>
      <c r="U32" s="53">
        <v>25407</v>
      </c>
      <c r="V32" s="53">
        <v>28208</v>
      </c>
      <c r="W32" s="53">
        <v>31105</v>
      </c>
      <c r="X32" s="53">
        <v>34167</v>
      </c>
      <c r="Y32" s="53">
        <v>37111</v>
      </c>
      <c r="Z32" s="53">
        <v>40244</v>
      </c>
      <c r="AA32" s="53">
        <v>43014</v>
      </c>
      <c r="AB32" s="53">
        <v>45536</v>
      </c>
      <c r="AC32" s="53">
        <v>47688</v>
      </c>
      <c r="AD32" s="53">
        <v>49716</v>
      </c>
      <c r="AE32" s="53">
        <v>51523</v>
      </c>
      <c r="AF32" s="53">
        <v>53384</v>
      </c>
      <c r="AG32" s="53">
        <v>55283</v>
      </c>
      <c r="AH32" s="53">
        <v>55774</v>
      </c>
      <c r="AI32" s="53">
        <v>56042</v>
      </c>
      <c r="AJ32" s="2" t="s">
        <v>30</v>
      </c>
      <c r="AK32" s="37" t="s">
        <v>59</v>
      </c>
      <c r="AL32" s="2" t="s">
        <v>59</v>
      </c>
      <c r="AM32" s="2"/>
    </row>
    <row r="33" spans="1:39" x14ac:dyDescent="0.25">
      <c r="A33" s="2" t="s">
        <v>31</v>
      </c>
      <c r="B33" s="3"/>
      <c r="C33" s="3"/>
      <c r="D33" s="53"/>
      <c r="E33" s="53"/>
      <c r="F33" s="53">
        <v>671</v>
      </c>
      <c r="G33" s="53">
        <v>911</v>
      </c>
      <c r="H33" s="53">
        <v>1196</v>
      </c>
      <c r="I33" s="53">
        <v>1501</v>
      </c>
      <c r="J33" s="53">
        <v>2503</v>
      </c>
      <c r="K33" s="53">
        <v>3684</v>
      </c>
      <c r="L33" s="53">
        <v>6070</v>
      </c>
      <c r="M33" s="53">
        <v>8538</v>
      </c>
      <c r="N33" s="53">
        <v>10837</v>
      </c>
      <c r="O33" s="53">
        <v>10662</v>
      </c>
      <c r="P33" s="53">
        <v>12593</v>
      </c>
      <c r="Q33" s="53">
        <v>14031</v>
      </c>
      <c r="R33" s="53">
        <v>15787</v>
      </c>
      <c r="S33" s="53">
        <v>17605</v>
      </c>
      <c r="T33" s="53">
        <v>19184</v>
      </c>
      <c r="U33" s="53">
        <v>21111</v>
      </c>
      <c r="V33" s="53">
        <v>22814</v>
      </c>
      <c r="W33" s="53">
        <v>24766</v>
      </c>
      <c r="X33" s="53">
        <v>27010</v>
      </c>
      <c r="Y33" s="53">
        <v>28451</v>
      </c>
      <c r="Z33" s="53">
        <v>30506</v>
      </c>
      <c r="AA33" s="53">
        <v>32252</v>
      </c>
      <c r="AB33" s="53">
        <v>33890</v>
      </c>
      <c r="AC33" s="53">
        <v>35211</v>
      </c>
      <c r="AD33" s="53">
        <v>36580</v>
      </c>
      <c r="AE33" s="53">
        <v>37737</v>
      </c>
      <c r="AF33" s="53">
        <v>38863</v>
      </c>
      <c r="AG33" s="53">
        <v>40026</v>
      </c>
      <c r="AH33" s="53">
        <v>40455</v>
      </c>
      <c r="AI33" s="53">
        <v>40727</v>
      </c>
      <c r="AJ33" s="2" t="s">
        <v>31</v>
      </c>
      <c r="AK33" s="37" t="s">
        <v>73</v>
      </c>
      <c r="AL33" s="2" t="s">
        <v>53</v>
      </c>
      <c r="AM33" s="2" t="s">
        <v>59</v>
      </c>
    </row>
    <row r="34" spans="1:39" x14ac:dyDescent="0.25">
      <c r="A34" s="2" t="s">
        <v>32</v>
      </c>
      <c r="B34" s="3"/>
      <c r="C34" s="3"/>
      <c r="D34" s="53"/>
      <c r="E34" s="53"/>
      <c r="F34" s="53">
        <v>2022</v>
      </c>
      <c r="G34" s="53">
        <v>2988</v>
      </c>
      <c r="H34" s="53">
        <v>4107</v>
      </c>
      <c r="I34" s="53">
        <v>5296</v>
      </c>
      <c r="J34" s="53">
        <v>8012</v>
      </c>
      <c r="K34" s="53">
        <v>12213</v>
      </c>
      <c r="L34" s="53">
        <v>16065</v>
      </c>
      <c r="M34" s="53">
        <v>21773</v>
      </c>
      <c r="N34" s="53">
        <v>28340</v>
      </c>
      <c r="O34" s="53">
        <v>40493</v>
      </c>
      <c r="P34" s="53">
        <v>48498</v>
      </c>
      <c r="Q34" s="53">
        <v>57642</v>
      </c>
      <c r="R34" s="53">
        <v>67637</v>
      </c>
      <c r="S34" s="53">
        <v>78376</v>
      </c>
      <c r="T34" s="53">
        <v>91494</v>
      </c>
      <c r="U34" s="53">
        <v>102899</v>
      </c>
      <c r="V34" s="53">
        <v>114647</v>
      </c>
      <c r="W34" s="53">
        <v>126300</v>
      </c>
      <c r="X34" s="53">
        <v>138133</v>
      </c>
      <c r="Y34" s="53">
        <v>150300</v>
      </c>
      <c r="Z34" s="53">
        <v>162210</v>
      </c>
      <c r="AA34" s="53">
        <v>173201</v>
      </c>
      <c r="AB34" s="53">
        <v>182916</v>
      </c>
      <c r="AC34" s="53">
        <v>191484</v>
      </c>
      <c r="AD34" s="53">
        <v>199201</v>
      </c>
      <c r="AE34" s="53">
        <v>206368</v>
      </c>
      <c r="AF34" s="53">
        <v>213676</v>
      </c>
      <c r="AG34" s="53">
        <v>220926</v>
      </c>
      <c r="AH34" s="53">
        <v>222537</v>
      </c>
      <c r="AI34" s="53">
        <v>223462</v>
      </c>
      <c r="AJ34" s="2" t="s">
        <v>32</v>
      </c>
      <c r="AK34" s="37" t="s">
        <v>56</v>
      </c>
      <c r="AL34" s="2" t="s">
        <v>56</v>
      </c>
      <c r="AM34" s="2"/>
    </row>
    <row r="35" spans="1:39" x14ac:dyDescent="0.25">
      <c r="A35" s="2" t="s">
        <v>33</v>
      </c>
      <c r="B35" s="3"/>
      <c r="C35" s="3"/>
      <c r="D35" s="53"/>
      <c r="E35" s="53"/>
      <c r="F35" s="53">
        <v>583</v>
      </c>
      <c r="G35" s="53">
        <v>854</v>
      </c>
      <c r="H35" s="53">
        <v>1183</v>
      </c>
      <c r="I35" s="53">
        <v>1465</v>
      </c>
      <c r="J35" s="53">
        <v>2395</v>
      </c>
      <c r="K35" s="53">
        <v>3403</v>
      </c>
      <c r="L35" s="53">
        <v>4662</v>
      </c>
      <c r="M35" s="53">
        <v>6282</v>
      </c>
      <c r="N35" s="53">
        <v>9535</v>
      </c>
      <c r="O35" s="53">
        <v>11944</v>
      </c>
      <c r="P35" s="53">
        <v>14558</v>
      </c>
      <c r="Q35" s="53">
        <v>17191</v>
      </c>
      <c r="R35" s="53">
        <v>20813</v>
      </c>
      <c r="S35" s="53">
        <v>24305</v>
      </c>
      <c r="T35" s="53">
        <v>27942</v>
      </c>
      <c r="U35" s="53">
        <v>31469</v>
      </c>
      <c r="V35" s="53">
        <v>34938</v>
      </c>
      <c r="W35" s="53">
        <v>38546</v>
      </c>
      <c r="X35" s="53">
        <v>42303</v>
      </c>
      <c r="Y35" s="53">
        <v>45887</v>
      </c>
      <c r="Z35" s="53">
        <v>49641</v>
      </c>
      <c r="AA35" s="53">
        <v>52999</v>
      </c>
      <c r="AB35" s="53">
        <v>56049</v>
      </c>
      <c r="AC35" s="53">
        <v>58633</v>
      </c>
      <c r="AD35" s="53">
        <v>61062</v>
      </c>
      <c r="AE35" s="53">
        <v>63214</v>
      </c>
      <c r="AF35" s="53">
        <v>65438</v>
      </c>
      <c r="AG35" s="53">
        <v>67684</v>
      </c>
      <c r="AH35" s="53">
        <v>68155</v>
      </c>
      <c r="AI35" s="53">
        <v>68419</v>
      </c>
      <c r="AJ35" s="2" t="s">
        <v>33</v>
      </c>
      <c r="AK35" s="37" t="s">
        <v>54</v>
      </c>
      <c r="AL35" s="2" t="s">
        <v>54</v>
      </c>
      <c r="AM35" s="2"/>
    </row>
    <row r="36" spans="1:39" x14ac:dyDescent="0.25">
      <c r="A36" s="2" t="s">
        <v>34</v>
      </c>
      <c r="B36" s="3"/>
      <c r="C36" s="3"/>
      <c r="D36" s="53"/>
      <c r="E36" s="53"/>
      <c r="F36" s="53">
        <v>861</v>
      </c>
      <c r="G36" s="53">
        <v>1301</v>
      </c>
      <c r="H36" s="53">
        <v>1831</v>
      </c>
      <c r="I36" s="53">
        <v>2280</v>
      </c>
      <c r="J36" s="53">
        <v>3722</v>
      </c>
      <c r="K36" s="53">
        <v>5291</v>
      </c>
      <c r="L36" s="53">
        <v>7239</v>
      </c>
      <c r="M36" s="53">
        <v>9709</v>
      </c>
      <c r="N36" s="53">
        <v>13523</v>
      </c>
      <c r="O36" s="53">
        <v>16762</v>
      </c>
      <c r="P36" s="53">
        <v>20096</v>
      </c>
      <c r="Q36" s="53">
        <v>23666</v>
      </c>
      <c r="R36" s="53">
        <v>27547</v>
      </c>
      <c r="S36" s="53">
        <v>31895</v>
      </c>
      <c r="T36" s="53">
        <v>36152</v>
      </c>
      <c r="U36" s="53">
        <v>40439</v>
      </c>
      <c r="V36" s="53">
        <v>44685</v>
      </c>
      <c r="W36" s="53">
        <v>48934</v>
      </c>
      <c r="X36" s="53">
        <v>53403</v>
      </c>
      <c r="Y36" s="53">
        <v>57651</v>
      </c>
      <c r="Z36" s="53">
        <v>62101</v>
      </c>
      <c r="AA36" s="53">
        <v>66186</v>
      </c>
      <c r="AB36" s="53">
        <v>69871</v>
      </c>
      <c r="AC36" s="53">
        <v>73035</v>
      </c>
      <c r="AD36" s="53">
        <v>76001</v>
      </c>
      <c r="AE36" s="53">
        <v>78690</v>
      </c>
      <c r="AF36" s="53">
        <v>81435</v>
      </c>
      <c r="AG36" s="53">
        <v>84172</v>
      </c>
      <c r="AH36" s="53">
        <v>84859</v>
      </c>
      <c r="AI36" s="53">
        <v>85295</v>
      </c>
      <c r="AJ36" s="2" t="s">
        <v>34</v>
      </c>
      <c r="AK36" s="37" t="s">
        <v>55</v>
      </c>
      <c r="AL36" s="2" t="s">
        <v>55</v>
      </c>
      <c r="AM36" s="2"/>
    </row>
    <row r="37" spans="1:39" x14ac:dyDescent="0.25">
      <c r="A37" s="2" t="s">
        <v>35</v>
      </c>
      <c r="B37" s="3"/>
      <c r="C37" s="3"/>
      <c r="D37" s="53"/>
      <c r="E37" s="53"/>
      <c r="F37" s="53">
        <v>1013</v>
      </c>
      <c r="G37" s="53">
        <v>1505</v>
      </c>
      <c r="H37" s="53">
        <v>2092</v>
      </c>
      <c r="I37" s="53">
        <v>2576</v>
      </c>
      <c r="J37" s="53">
        <v>4086</v>
      </c>
      <c r="K37" s="53">
        <v>5749</v>
      </c>
      <c r="L37" s="53">
        <v>7852</v>
      </c>
      <c r="M37" s="53">
        <v>10593</v>
      </c>
      <c r="N37" s="53">
        <v>16312</v>
      </c>
      <c r="O37" s="53">
        <v>20515</v>
      </c>
      <c r="P37" s="53">
        <v>25142</v>
      </c>
      <c r="Q37" s="53">
        <v>29600</v>
      </c>
      <c r="R37" s="53">
        <v>35677</v>
      </c>
      <c r="S37" s="53">
        <v>41803</v>
      </c>
      <c r="T37" s="53">
        <v>48209</v>
      </c>
      <c r="U37" s="53">
        <v>54465</v>
      </c>
      <c r="V37" s="53">
        <v>60601</v>
      </c>
      <c r="W37" s="53">
        <v>67144</v>
      </c>
      <c r="X37" s="53">
        <v>73813</v>
      </c>
      <c r="Y37" s="53">
        <v>80159</v>
      </c>
      <c r="Z37" s="53">
        <v>86819</v>
      </c>
      <c r="AA37" s="53">
        <v>92730</v>
      </c>
      <c r="AB37" s="53">
        <v>98164</v>
      </c>
      <c r="AC37" s="53">
        <v>102714</v>
      </c>
      <c r="AD37" s="53">
        <v>107057</v>
      </c>
      <c r="AE37" s="53">
        <v>110873</v>
      </c>
      <c r="AF37" s="53">
        <v>114850</v>
      </c>
      <c r="AG37" s="53">
        <v>118800</v>
      </c>
      <c r="AH37" s="53">
        <v>119631</v>
      </c>
      <c r="AI37" s="53">
        <v>120077</v>
      </c>
      <c r="AJ37" s="2" t="s">
        <v>35</v>
      </c>
      <c r="AK37" s="37" t="s">
        <v>54</v>
      </c>
      <c r="AL37" s="2" t="s">
        <v>54</v>
      </c>
      <c r="AM37" s="2"/>
    </row>
    <row r="38" spans="1:39" x14ac:dyDescent="0.25">
      <c r="A38" s="2" t="s">
        <v>36</v>
      </c>
      <c r="B38" s="3"/>
      <c r="C38" s="3"/>
      <c r="D38" s="53"/>
      <c r="E38" s="53"/>
      <c r="F38" s="53">
        <v>1695</v>
      </c>
      <c r="G38" s="53">
        <v>2551</v>
      </c>
      <c r="H38" s="53">
        <v>3554</v>
      </c>
      <c r="I38" s="53">
        <v>4616</v>
      </c>
      <c r="J38" s="53">
        <v>7314</v>
      </c>
      <c r="K38" s="53">
        <v>10699</v>
      </c>
      <c r="L38" s="53">
        <v>14262</v>
      </c>
      <c r="M38" s="53">
        <v>19057</v>
      </c>
      <c r="N38" s="53">
        <v>24355</v>
      </c>
      <c r="O38" s="53">
        <v>31393</v>
      </c>
      <c r="P38" s="53">
        <v>37078</v>
      </c>
      <c r="Q38" s="53">
        <v>43475</v>
      </c>
      <c r="R38" s="53">
        <v>50218</v>
      </c>
      <c r="S38" s="53">
        <v>57821</v>
      </c>
      <c r="T38" s="53">
        <v>66329</v>
      </c>
      <c r="U38" s="53">
        <v>74043</v>
      </c>
      <c r="V38" s="53">
        <v>81790</v>
      </c>
      <c r="W38" s="53">
        <v>89652</v>
      </c>
      <c r="X38" s="53">
        <v>97756</v>
      </c>
      <c r="Y38" s="53">
        <v>105465</v>
      </c>
      <c r="Z38" s="53">
        <v>113598</v>
      </c>
      <c r="AA38" s="53">
        <v>121056</v>
      </c>
      <c r="AB38" s="53">
        <v>127700</v>
      </c>
      <c r="AC38" s="53">
        <v>133472</v>
      </c>
      <c r="AD38" s="53">
        <v>138690</v>
      </c>
      <c r="AE38" s="53">
        <v>143484</v>
      </c>
      <c r="AF38" s="53">
        <v>148393</v>
      </c>
      <c r="AG38" s="53">
        <v>153291</v>
      </c>
      <c r="AH38" s="53">
        <v>154744</v>
      </c>
      <c r="AI38" s="53">
        <v>155642</v>
      </c>
      <c r="AJ38" s="2" t="s">
        <v>36</v>
      </c>
      <c r="AK38" s="37" t="s">
        <v>53</v>
      </c>
      <c r="AL38" s="2" t="s">
        <v>53</v>
      </c>
      <c r="AM38" s="2"/>
    </row>
    <row r="39" spans="1:39" x14ac:dyDescent="0.25">
      <c r="A39" s="2" t="s">
        <v>37</v>
      </c>
      <c r="B39" s="3"/>
      <c r="C39" s="3"/>
      <c r="D39" s="53"/>
      <c r="E39" s="53"/>
      <c r="F39" s="53">
        <v>403</v>
      </c>
      <c r="G39" s="53">
        <v>557</v>
      </c>
      <c r="H39" s="53">
        <v>740</v>
      </c>
      <c r="I39" s="53">
        <v>928</v>
      </c>
      <c r="J39" s="53">
        <v>1636</v>
      </c>
      <c r="K39" s="53">
        <v>2464</v>
      </c>
      <c r="L39" s="53">
        <v>4757</v>
      </c>
      <c r="M39" s="53">
        <v>6817</v>
      </c>
      <c r="N39" s="53">
        <v>8433</v>
      </c>
      <c r="O39" s="53">
        <v>8038</v>
      </c>
      <c r="P39" s="53">
        <v>9550</v>
      </c>
      <c r="Q39" s="53">
        <v>10534</v>
      </c>
      <c r="R39" s="53">
        <v>11803</v>
      </c>
      <c r="S39" s="53">
        <v>13008</v>
      </c>
      <c r="T39" s="53">
        <v>14007</v>
      </c>
      <c r="U39" s="53">
        <v>15443</v>
      </c>
      <c r="V39" s="53">
        <v>16611</v>
      </c>
      <c r="W39" s="53">
        <v>18085</v>
      </c>
      <c r="X39" s="53">
        <v>19791</v>
      </c>
      <c r="Y39" s="53">
        <v>20848</v>
      </c>
      <c r="Z39" s="53">
        <v>22388</v>
      </c>
      <c r="AA39" s="53">
        <v>23698</v>
      </c>
      <c r="AB39" s="53">
        <v>24881</v>
      </c>
      <c r="AC39" s="53">
        <v>25881</v>
      </c>
      <c r="AD39" s="53">
        <v>26913</v>
      </c>
      <c r="AE39" s="53">
        <v>27727</v>
      </c>
      <c r="AF39" s="53">
        <v>28583</v>
      </c>
      <c r="AG39" s="53">
        <v>29396</v>
      </c>
      <c r="AH39" s="53">
        <v>29691</v>
      </c>
      <c r="AI39" s="53">
        <v>29872</v>
      </c>
      <c r="AJ39" s="2" t="s">
        <v>37</v>
      </c>
      <c r="AK39" s="37" t="s">
        <v>57</v>
      </c>
      <c r="AL39" s="2" t="s">
        <v>57</v>
      </c>
      <c r="AM39" s="2"/>
    </row>
    <row r="40" spans="1:39" x14ac:dyDescent="0.25">
      <c r="A40" s="2" t="s">
        <v>38</v>
      </c>
      <c r="B40" s="3"/>
      <c r="C40" s="3"/>
      <c r="D40" s="53"/>
      <c r="E40" s="53"/>
      <c r="F40" s="53">
        <v>978</v>
      </c>
      <c r="G40" s="53">
        <v>1399</v>
      </c>
      <c r="H40" s="53">
        <v>1913</v>
      </c>
      <c r="I40" s="53">
        <v>2416</v>
      </c>
      <c r="J40" s="53">
        <v>3879</v>
      </c>
      <c r="K40" s="53">
        <v>5571</v>
      </c>
      <c r="L40" s="53">
        <v>7647</v>
      </c>
      <c r="M40" s="53">
        <v>10255</v>
      </c>
      <c r="N40" s="53">
        <v>14046</v>
      </c>
      <c r="O40" s="53">
        <v>17388</v>
      </c>
      <c r="P40" s="53">
        <v>20805</v>
      </c>
      <c r="Q40" s="53">
        <v>24223</v>
      </c>
      <c r="R40" s="53">
        <v>28313</v>
      </c>
      <c r="S40" s="53">
        <v>32732</v>
      </c>
      <c r="T40" s="53">
        <v>37114</v>
      </c>
      <c r="U40" s="53">
        <v>41509</v>
      </c>
      <c r="V40" s="53">
        <v>45871</v>
      </c>
      <c r="W40" s="53">
        <v>50437</v>
      </c>
      <c r="X40" s="53">
        <v>55066</v>
      </c>
      <c r="Y40" s="53">
        <v>59419</v>
      </c>
      <c r="Z40" s="53">
        <v>63977</v>
      </c>
      <c r="AA40" s="53">
        <v>68133</v>
      </c>
      <c r="AB40" s="53">
        <v>71935</v>
      </c>
      <c r="AC40" s="53">
        <v>75159</v>
      </c>
      <c r="AD40" s="53">
        <v>78212</v>
      </c>
      <c r="AE40" s="53">
        <v>80989</v>
      </c>
      <c r="AF40" s="53">
        <v>83816</v>
      </c>
      <c r="AG40" s="53">
        <v>86642</v>
      </c>
      <c r="AH40" s="53">
        <v>87358</v>
      </c>
      <c r="AI40" s="53">
        <v>87804</v>
      </c>
      <c r="AJ40" s="2" t="s">
        <v>38</v>
      </c>
      <c r="AK40" s="37" t="s">
        <v>73</v>
      </c>
      <c r="AL40" s="2" t="s">
        <v>53</v>
      </c>
      <c r="AM40" s="2" t="s">
        <v>59</v>
      </c>
    </row>
  </sheetData>
  <autoFilter ref="A1:AM40" xr:uid="{00000000-0009-0000-0000-000009000000}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P70"/>
  <sheetViews>
    <sheetView workbookViewId="0">
      <selection activeCell="H66" sqref="H66"/>
    </sheetView>
  </sheetViews>
  <sheetFormatPr defaultRowHeight="15" x14ac:dyDescent="0.25"/>
  <cols>
    <col min="1" max="1" width="22.5703125" customWidth="1"/>
    <col min="2" max="13" width="10.85546875" customWidth="1"/>
    <col min="14" max="16" width="26.42578125" customWidth="1"/>
  </cols>
  <sheetData>
    <row r="1" spans="1:16" x14ac:dyDescent="0.25">
      <c r="A1" s="49" t="s">
        <v>85</v>
      </c>
      <c r="B1" s="68">
        <v>2023</v>
      </c>
      <c r="C1" s="68"/>
      <c r="D1" s="68"/>
      <c r="E1" s="68">
        <v>2030</v>
      </c>
      <c r="F1" s="68"/>
      <c r="G1" s="68"/>
      <c r="H1" s="68">
        <v>2040</v>
      </c>
      <c r="I1" s="68"/>
      <c r="J1" s="68"/>
      <c r="K1" s="68">
        <v>2050</v>
      </c>
      <c r="L1" s="68"/>
      <c r="M1" s="68"/>
    </row>
    <row r="2" spans="1:16" x14ac:dyDescent="0.25">
      <c r="A2" s="52" t="s">
        <v>39</v>
      </c>
      <c r="B2" s="4" t="s">
        <v>44</v>
      </c>
      <c r="C2" s="4" t="s">
        <v>45</v>
      </c>
      <c r="D2" s="4" t="s">
        <v>52</v>
      </c>
      <c r="E2" s="4" t="s">
        <v>44</v>
      </c>
      <c r="F2" s="4" t="s">
        <v>45</v>
      </c>
      <c r="G2" s="4" t="s">
        <v>52</v>
      </c>
      <c r="H2" s="4" t="s">
        <v>44</v>
      </c>
      <c r="I2" s="4" t="s">
        <v>45</v>
      </c>
      <c r="J2" s="4" t="s">
        <v>52</v>
      </c>
      <c r="K2" s="4" t="s">
        <v>46</v>
      </c>
      <c r="L2" s="4" t="s">
        <v>45</v>
      </c>
      <c r="M2" s="4" t="s">
        <v>52</v>
      </c>
      <c r="N2" s="1" t="s">
        <v>66</v>
      </c>
      <c r="O2" s="1" t="s">
        <v>67</v>
      </c>
      <c r="P2" s="1" t="s">
        <v>68</v>
      </c>
    </row>
    <row r="3" spans="1:16" x14ac:dyDescent="0.25">
      <c r="A3" s="2" t="s">
        <v>0</v>
      </c>
      <c r="B3" s="3">
        <f>MIN('DECADE VIEW BY YEAR'!B3:F3)</f>
        <v>1950</v>
      </c>
      <c r="C3" s="3">
        <f>MAX('DECADE VIEW BY YEAR'!B3:F3)</f>
        <v>3784</v>
      </c>
      <c r="D3" s="3">
        <f>C3-B3</f>
        <v>1834</v>
      </c>
      <c r="E3" s="3">
        <f>MIN('DECADE VIEW BY YEAR'!G3:K3)</f>
        <v>6744</v>
      </c>
      <c r="F3" s="3">
        <f>MAX('DECADE VIEW BY YEAR'!G3:K3)</f>
        <v>27011</v>
      </c>
      <c r="G3" s="3">
        <f>F3-E3</f>
        <v>20267</v>
      </c>
      <c r="H3" s="3">
        <f>MIN('DECADE VIEW BY YEAR'!L3:P3)</f>
        <v>25332</v>
      </c>
      <c r="I3" s="3">
        <f>MAX('DECADE VIEW BY YEAR'!L3:P3)</f>
        <v>77009</v>
      </c>
      <c r="J3" s="3">
        <f>I3-H3</f>
        <v>51677</v>
      </c>
      <c r="K3" s="3">
        <f>MIN('DECADE VIEW BY YEAR'!Q3:U3)</f>
        <v>57920</v>
      </c>
      <c r="L3" s="3">
        <f>MAX('DECADE VIEW BY YEAR'!Q3:U3)</f>
        <v>113275</v>
      </c>
      <c r="M3" s="3">
        <f>L3-K3</f>
        <v>55355</v>
      </c>
      <c r="N3" s="2" t="str">
        <f>O3&amp;"; "&amp;P3</f>
        <v>Leeds City Region; Sheffield City Region</v>
      </c>
      <c r="O3" s="2" t="s">
        <v>53</v>
      </c>
      <c r="P3" s="2" t="s">
        <v>56</v>
      </c>
    </row>
    <row r="4" spans="1:16" x14ac:dyDescent="0.25">
      <c r="A4" s="2" t="s">
        <v>1</v>
      </c>
      <c r="B4" s="3">
        <f>MIN('DECADE VIEW BY YEAR'!B4:F4)</f>
        <v>182</v>
      </c>
      <c r="C4" s="3">
        <f>MAX('DECADE VIEW BY YEAR'!B4:F4)</f>
        <v>308</v>
      </c>
      <c r="D4" s="3">
        <f t="shared" ref="D4:D41" si="0">C4-B4</f>
        <v>126</v>
      </c>
      <c r="E4" s="3">
        <f>MIN('DECADE VIEW BY YEAR'!G4:K4)</f>
        <v>520</v>
      </c>
      <c r="F4" s="3">
        <f>MAX('DECADE VIEW BY YEAR'!G4:K4)</f>
        <v>1966</v>
      </c>
      <c r="G4" s="3">
        <f t="shared" ref="G4:G41" si="1">F4-E4</f>
        <v>1446</v>
      </c>
      <c r="H4" s="3">
        <f>MIN('DECADE VIEW BY YEAR'!L4:P4)</f>
        <v>1982</v>
      </c>
      <c r="I4" s="3">
        <f>MAX('DECADE VIEW BY YEAR'!L4:P4)</f>
        <v>5479</v>
      </c>
      <c r="J4" s="3">
        <f t="shared" ref="J4:J41" si="2">I4-H4</f>
        <v>3497</v>
      </c>
      <c r="K4" s="3">
        <f>MIN('DECADE VIEW BY YEAR'!Q4:U4)</f>
        <v>4014</v>
      </c>
      <c r="L4" s="3">
        <f>MAX('DECADE VIEW BY YEAR'!Q4:U4)</f>
        <v>7861</v>
      </c>
      <c r="M4" s="3">
        <f t="shared" ref="M4:M41" si="3">L4-K4</f>
        <v>3847</v>
      </c>
      <c r="N4" s="2" t="str">
        <f t="shared" ref="N4:N41" si="4">O4&amp;"; "&amp;P4</f>
        <v>Derby, Derbyshire, Nottingham and Nottinghamshire; Sheffield City Region</v>
      </c>
      <c r="O4" s="2" t="s">
        <v>65</v>
      </c>
      <c r="P4" s="2" t="s">
        <v>56</v>
      </c>
    </row>
    <row r="5" spans="1:16" x14ac:dyDescent="0.25">
      <c r="A5" s="2" t="s">
        <v>2</v>
      </c>
      <c r="B5" s="3">
        <f>MIN('DECADE VIEW BY YEAR'!B5:F5)</f>
        <v>2367</v>
      </c>
      <c r="C5" s="3">
        <f>MAX('DECADE VIEW BY YEAR'!B5:F5)</f>
        <v>5048</v>
      </c>
      <c r="D5" s="3">
        <f t="shared" si="0"/>
        <v>2681</v>
      </c>
      <c r="E5" s="3">
        <f>MIN('DECADE VIEW BY YEAR'!G5:K5)</f>
        <v>9290</v>
      </c>
      <c r="F5" s="3">
        <f>MAX('DECADE VIEW BY YEAR'!G5:K5)</f>
        <v>43231</v>
      </c>
      <c r="G5" s="3">
        <f t="shared" si="1"/>
        <v>33941</v>
      </c>
      <c r="H5" s="3">
        <f>MIN('DECADE VIEW BY YEAR'!L5:P5)</f>
        <v>42384</v>
      </c>
      <c r="I5" s="3">
        <f>MAX('DECADE VIEW BY YEAR'!L5:P5)</f>
        <v>140718</v>
      </c>
      <c r="J5" s="3">
        <f t="shared" si="2"/>
        <v>98334</v>
      </c>
      <c r="K5" s="3">
        <f>MIN('DECADE VIEW BY YEAR'!Q5:U5)</f>
        <v>95429</v>
      </c>
      <c r="L5" s="3">
        <f>MAX('DECADE VIEW BY YEAR'!Q5:U5)</f>
        <v>209913</v>
      </c>
      <c r="M5" s="3">
        <f t="shared" si="3"/>
        <v>114484</v>
      </c>
      <c r="N5" s="2" t="str">
        <f t="shared" si="4"/>
        <v xml:space="preserve">Leeds City Region; </v>
      </c>
      <c r="O5" s="2" t="s">
        <v>53</v>
      </c>
      <c r="P5" s="2"/>
    </row>
    <row r="6" spans="1:16" x14ac:dyDescent="0.25">
      <c r="A6" s="2" t="s">
        <v>3</v>
      </c>
      <c r="B6" s="3">
        <f>MIN('DECADE VIEW BY YEAR'!B6:F6)</f>
        <v>950</v>
      </c>
      <c r="C6" s="3">
        <f>MAX('DECADE VIEW BY YEAR'!B6:F6)</f>
        <v>1953</v>
      </c>
      <c r="D6" s="3">
        <f t="shared" si="0"/>
        <v>1003</v>
      </c>
      <c r="E6" s="3">
        <f>MIN('DECADE VIEW BY YEAR'!G6:K6)</f>
        <v>3540</v>
      </c>
      <c r="F6" s="3">
        <f>MAX('DECADE VIEW BY YEAR'!G6:K6)</f>
        <v>17575</v>
      </c>
      <c r="G6" s="3">
        <f t="shared" si="1"/>
        <v>14035</v>
      </c>
      <c r="H6" s="3">
        <f>MIN('DECADE VIEW BY YEAR'!L6:P6)</f>
        <v>16521</v>
      </c>
      <c r="I6" s="3">
        <f>MAX('DECADE VIEW BY YEAR'!L6:P6)</f>
        <v>58417</v>
      </c>
      <c r="J6" s="3">
        <f t="shared" si="2"/>
        <v>41896</v>
      </c>
      <c r="K6" s="3">
        <f>MIN('DECADE VIEW BY YEAR'!Q6:U6)</f>
        <v>38237</v>
      </c>
      <c r="L6" s="3">
        <f>MAX('DECADE VIEW BY YEAR'!Q6:U6)</f>
        <v>87559</v>
      </c>
      <c r="M6" s="3">
        <f t="shared" si="3"/>
        <v>49322</v>
      </c>
      <c r="N6" s="2" t="str">
        <f t="shared" si="4"/>
        <v xml:space="preserve">Leeds City Region; </v>
      </c>
      <c r="O6" s="2" t="s">
        <v>53</v>
      </c>
      <c r="P6" s="2"/>
    </row>
    <row r="7" spans="1:16" x14ac:dyDescent="0.25">
      <c r="A7" s="2" t="s">
        <v>4</v>
      </c>
      <c r="B7" s="3">
        <f>MIN('DECADE VIEW BY YEAR'!B7:F7)</f>
        <v>3886</v>
      </c>
      <c r="C7" s="3">
        <f>MAX('DECADE VIEW BY YEAR'!B7:F7)</f>
        <v>7201</v>
      </c>
      <c r="D7" s="3">
        <f t="shared" si="0"/>
        <v>3315</v>
      </c>
      <c r="E7" s="3">
        <f>MIN('DECADE VIEW BY YEAR'!G7:K7)</f>
        <v>13188</v>
      </c>
      <c r="F7" s="3">
        <f>MAX('DECADE VIEW BY YEAR'!G7:K7)</f>
        <v>55060</v>
      </c>
      <c r="G7" s="3">
        <f t="shared" si="1"/>
        <v>41872</v>
      </c>
      <c r="H7" s="3">
        <f>MIN('DECADE VIEW BY YEAR'!L7:P7)</f>
        <v>52404</v>
      </c>
      <c r="I7" s="3">
        <f>MAX('DECADE VIEW BY YEAR'!L7:P7)</f>
        <v>162967</v>
      </c>
      <c r="J7" s="3">
        <f t="shared" si="2"/>
        <v>110563</v>
      </c>
      <c r="K7" s="3">
        <f>MIN('DECADE VIEW BY YEAR'!Q7:U7)</f>
        <v>119755</v>
      </c>
      <c r="L7" s="3">
        <f>MAX('DECADE VIEW BY YEAR'!Q7:U7)</f>
        <v>236826</v>
      </c>
      <c r="M7" s="3">
        <f t="shared" si="3"/>
        <v>117071</v>
      </c>
      <c r="N7" s="2" t="str">
        <f t="shared" si="4"/>
        <v xml:space="preserve">North Eastern; </v>
      </c>
      <c r="O7" s="2" t="s">
        <v>54</v>
      </c>
      <c r="P7" s="2"/>
    </row>
    <row r="8" spans="1:16" x14ac:dyDescent="0.25">
      <c r="A8" s="2" t="s">
        <v>5</v>
      </c>
      <c r="B8" s="3">
        <f>MIN('DECADE VIEW BY YEAR'!B8:F8)</f>
        <v>343</v>
      </c>
      <c r="C8" s="3">
        <f>MAX('DECADE VIEW BY YEAR'!B8:F8)</f>
        <v>681</v>
      </c>
      <c r="D8" s="3">
        <f t="shared" si="0"/>
        <v>338</v>
      </c>
      <c r="E8" s="3">
        <f>MIN('DECADE VIEW BY YEAR'!G8:K8)</f>
        <v>1210</v>
      </c>
      <c r="F8" s="3">
        <f>MAX('DECADE VIEW BY YEAR'!G8:K8)</f>
        <v>5277</v>
      </c>
      <c r="G8" s="3">
        <f t="shared" si="1"/>
        <v>4067</v>
      </c>
      <c r="H8" s="3">
        <f>MIN('DECADE VIEW BY YEAR'!L8:P8)</f>
        <v>4930</v>
      </c>
      <c r="I8" s="3">
        <f>MAX('DECADE VIEW BY YEAR'!L8:P8)</f>
        <v>13934</v>
      </c>
      <c r="J8" s="3">
        <f t="shared" si="2"/>
        <v>9004</v>
      </c>
      <c r="K8" s="3">
        <f>MIN('DECADE VIEW BY YEAR'!Q8:U8)</f>
        <v>10414</v>
      </c>
      <c r="L8" s="3">
        <f>MAX('DECADE VIEW BY YEAR'!Q8:U8)</f>
        <v>19962</v>
      </c>
      <c r="M8" s="3">
        <f t="shared" si="3"/>
        <v>9548</v>
      </c>
      <c r="N8" s="2" t="str">
        <f t="shared" si="4"/>
        <v>Leeds City Region; York and North Yorkshire</v>
      </c>
      <c r="O8" s="2" t="s">
        <v>53</v>
      </c>
      <c r="P8" s="2" t="s">
        <v>59</v>
      </c>
    </row>
    <row r="9" spans="1:16" x14ac:dyDescent="0.25">
      <c r="A9" s="2" t="s">
        <v>6</v>
      </c>
      <c r="B9" s="3">
        <f>MIN('DECADE VIEW BY YEAR'!B9:F9)</f>
        <v>598</v>
      </c>
      <c r="C9" s="3">
        <f>MAX('DECADE VIEW BY YEAR'!B9:F9)</f>
        <v>1189</v>
      </c>
      <c r="D9" s="3">
        <f t="shared" si="0"/>
        <v>591</v>
      </c>
      <c r="E9" s="3">
        <f>MIN('DECADE VIEW BY YEAR'!G9:K9)</f>
        <v>2289</v>
      </c>
      <c r="F9" s="3">
        <f>MAX('DECADE VIEW BY YEAR'!G9:K9)</f>
        <v>10444</v>
      </c>
      <c r="G9" s="3">
        <f t="shared" si="1"/>
        <v>8155</v>
      </c>
      <c r="H9" s="3">
        <f>MIN('DECADE VIEW BY YEAR'!L9:P9)</f>
        <v>10257</v>
      </c>
      <c r="I9" s="3">
        <f>MAX('DECADE VIEW BY YEAR'!L9:P9)</f>
        <v>32797</v>
      </c>
      <c r="J9" s="3">
        <f t="shared" si="2"/>
        <v>22540</v>
      </c>
      <c r="K9" s="3">
        <f>MIN('DECADE VIEW BY YEAR'!Q9:U9)</f>
        <v>23177</v>
      </c>
      <c r="L9" s="3">
        <f>MAX('DECADE VIEW BY YEAR'!Q9:U9)</f>
        <v>48503</v>
      </c>
      <c r="M9" s="3">
        <f t="shared" si="3"/>
        <v>25326</v>
      </c>
      <c r="N9" s="2" t="str">
        <f t="shared" si="4"/>
        <v xml:space="preserve">Tees Valley; </v>
      </c>
      <c r="O9" s="2" t="s">
        <v>55</v>
      </c>
      <c r="P9" s="2"/>
    </row>
    <row r="10" spans="1:16" x14ac:dyDescent="0.25">
      <c r="A10" s="2" t="s">
        <v>7</v>
      </c>
      <c r="B10" s="3">
        <f>MIN('DECADE VIEW BY YEAR'!B10:F10)</f>
        <v>2297</v>
      </c>
      <c r="C10" s="3">
        <f>MAX('DECADE VIEW BY YEAR'!B10:F10)</f>
        <v>4168</v>
      </c>
      <c r="D10" s="3">
        <f t="shared" si="0"/>
        <v>1871</v>
      </c>
      <c r="E10" s="3">
        <f>MIN('DECADE VIEW BY YEAR'!G10:K10)</f>
        <v>7270</v>
      </c>
      <c r="F10" s="3">
        <f>MAX('DECADE VIEW BY YEAR'!G10:K10)</f>
        <v>29552</v>
      </c>
      <c r="G10" s="3">
        <f t="shared" si="1"/>
        <v>22282</v>
      </c>
      <c r="H10" s="3">
        <f>MIN('DECADE VIEW BY YEAR'!L10:P10)</f>
        <v>28865</v>
      </c>
      <c r="I10" s="3">
        <f>MAX('DECADE VIEW BY YEAR'!L10:P10)</f>
        <v>89173</v>
      </c>
      <c r="J10" s="3">
        <f t="shared" si="2"/>
        <v>60308</v>
      </c>
      <c r="K10" s="3">
        <f>MIN('DECADE VIEW BY YEAR'!Q10:U10)</f>
        <v>62957</v>
      </c>
      <c r="L10" s="3">
        <f>MAX('DECADE VIEW BY YEAR'!Q10:U10)</f>
        <v>132228</v>
      </c>
      <c r="M10" s="3">
        <f t="shared" si="3"/>
        <v>69271</v>
      </c>
      <c r="N10" s="2" t="str">
        <f t="shared" si="4"/>
        <v xml:space="preserve">Sheffield City Region; </v>
      </c>
      <c r="O10" s="2" t="s">
        <v>56</v>
      </c>
      <c r="P10" s="2"/>
    </row>
    <row r="11" spans="1:16" x14ac:dyDescent="0.25">
      <c r="A11" s="2" t="s">
        <v>8</v>
      </c>
      <c r="B11" s="3">
        <f>MIN('DECADE VIEW BY YEAR'!B11:F11)</f>
        <v>419</v>
      </c>
      <c r="C11" s="3">
        <f>MAX('DECADE VIEW BY YEAR'!B11:F11)</f>
        <v>803</v>
      </c>
      <c r="D11" s="3">
        <f t="shared" si="0"/>
        <v>384</v>
      </c>
      <c r="E11" s="3">
        <f>MIN('DECADE VIEW BY YEAR'!G11:K11)</f>
        <v>1450</v>
      </c>
      <c r="F11" s="3">
        <f>MAX('DECADE VIEW BY YEAR'!G11:K11)</f>
        <v>6502</v>
      </c>
      <c r="G11" s="3">
        <f t="shared" si="1"/>
        <v>5052</v>
      </c>
      <c r="H11" s="3">
        <f>MIN('DECADE VIEW BY YEAR'!L11:P11)</f>
        <v>6339</v>
      </c>
      <c r="I11" s="3">
        <f>MAX('DECADE VIEW BY YEAR'!L11:P11)</f>
        <v>15077</v>
      </c>
      <c r="J11" s="3">
        <f t="shared" si="2"/>
        <v>8738</v>
      </c>
      <c r="K11" s="3">
        <f>MIN('DECADE VIEW BY YEAR'!Q11:U11)</f>
        <v>12021</v>
      </c>
      <c r="L11" s="3">
        <f>MAX('DECADE VIEW BY YEAR'!Q11:U11)</f>
        <v>20077</v>
      </c>
      <c r="M11" s="3">
        <f t="shared" si="3"/>
        <v>8056</v>
      </c>
      <c r="N11" s="2" t="str">
        <f t="shared" si="4"/>
        <v xml:space="preserve">Greater Lincolnshire; </v>
      </c>
      <c r="O11" s="2" t="s">
        <v>57</v>
      </c>
      <c r="P11" s="2"/>
    </row>
    <row r="12" spans="1:16" x14ac:dyDescent="0.25">
      <c r="A12" s="2" t="s">
        <v>9</v>
      </c>
      <c r="B12" s="3">
        <f>MIN('DECADE VIEW BY YEAR'!B12:F12)</f>
        <v>3156</v>
      </c>
      <c r="C12" s="3">
        <f>MAX('DECADE VIEW BY YEAR'!B12:F12)</f>
        <v>5571</v>
      </c>
      <c r="D12" s="3">
        <f t="shared" si="0"/>
        <v>2415</v>
      </c>
      <c r="E12" s="3">
        <f>MIN('DECADE VIEW BY YEAR'!G12:K12)</f>
        <v>9513</v>
      </c>
      <c r="F12" s="3">
        <f>MAX('DECADE VIEW BY YEAR'!G12:K12)</f>
        <v>39245</v>
      </c>
      <c r="G12" s="3">
        <f t="shared" si="1"/>
        <v>29732</v>
      </c>
      <c r="H12" s="3">
        <f>MIN('DECADE VIEW BY YEAR'!L12:P12)</f>
        <v>37814</v>
      </c>
      <c r="I12" s="3">
        <f>MAX('DECADE VIEW BY YEAR'!L12:P12)</f>
        <v>106772</v>
      </c>
      <c r="J12" s="3">
        <f t="shared" si="2"/>
        <v>68958</v>
      </c>
      <c r="K12" s="3">
        <f>MIN('DECADE VIEW BY YEAR'!Q12:U12)</f>
        <v>77310</v>
      </c>
      <c r="L12" s="3">
        <f>MAX('DECADE VIEW BY YEAR'!Q12:U12)</f>
        <v>151874</v>
      </c>
      <c r="M12" s="3">
        <f t="shared" si="3"/>
        <v>74564</v>
      </c>
      <c r="N12" s="2" t="str">
        <f t="shared" si="4"/>
        <v>Humber; York and North Yorkshire</v>
      </c>
      <c r="O12" s="2" t="s">
        <v>58</v>
      </c>
      <c r="P12" s="2" t="s">
        <v>59</v>
      </c>
    </row>
    <row r="13" spans="1:16" x14ac:dyDescent="0.25">
      <c r="A13" s="2" t="s">
        <v>10</v>
      </c>
      <c r="B13" s="3">
        <f>MIN('DECADE VIEW BY YEAR'!B13:F13)</f>
        <v>1114</v>
      </c>
      <c r="C13" s="3">
        <f>MAX('DECADE VIEW BY YEAR'!B13:F13)</f>
        <v>2185</v>
      </c>
      <c r="D13" s="3">
        <f t="shared" si="0"/>
        <v>1071</v>
      </c>
      <c r="E13" s="3">
        <f>MIN('DECADE VIEW BY YEAR'!G13:K13)</f>
        <v>4115</v>
      </c>
      <c r="F13" s="3">
        <f>MAX('DECADE VIEW BY YEAR'!G13:K13)</f>
        <v>18661</v>
      </c>
      <c r="G13" s="3">
        <f t="shared" si="1"/>
        <v>14546</v>
      </c>
      <c r="H13" s="3">
        <f>MIN('DECADE VIEW BY YEAR'!L13:P13)</f>
        <v>18356</v>
      </c>
      <c r="I13" s="3">
        <f>MAX('DECADE VIEW BY YEAR'!L13:P13)</f>
        <v>59590</v>
      </c>
      <c r="J13" s="3">
        <f t="shared" si="2"/>
        <v>41234</v>
      </c>
      <c r="K13" s="3">
        <f>MIN('DECADE VIEW BY YEAR'!Q13:U13)</f>
        <v>41841</v>
      </c>
      <c r="L13" s="3">
        <f>MAX('DECADE VIEW BY YEAR'!Q13:U13)</f>
        <v>87971</v>
      </c>
      <c r="M13" s="3">
        <f t="shared" si="3"/>
        <v>46130</v>
      </c>
      <c r="N13" s="2" t="str">
        <f t="shared" si="4"/>
        <v xml:space="preserve">North Eastern; </v>
      </c>
      <c r="O13" s="2" t="s">
        <v>54</v>
      </c>
      <c r="P13" s="2"/>
    </row>
    <row r="14" spans="1:16" x14ac:dyDescent="0.25">
      <c r="A14" s="2" t="s">
        <v>11</v>
      </c>
      <c r="B14" s="3">
        <f>MIN('DECADE VIEW BY YEAR'!B14:F14)</f>
        <v>955</v>
      </c>
      <c r="C14" s="3">
        <f>MAX('DECADE VIEW BY YEAR'!B14:F14)</f>
        <v>1728</v>
      </c>
      <c r="D14" s="3">
        <f t="shared" si="0"/>
        <v>773</v>
      </c>
      <c r="E14" s="3">
        <f>MIN('DECADE VIEW BY YEAR'!G14:K14)</f>
        <v>3109</v>
      </c>
      <c r="F14" s="3">
        <f>MAX('DECADE VIEW BY YEAR'!G14:K14)</f>
        <v>12278</v>
      </c>
      <c r="G14" s="3">
        <f t="shared" si="1"/>
        <v>9169</v>
      </c>
      <c r="H14" s="3">
        <f>MIN('DECADE VIEW BY YEAR'!L14:P14)</f>
        <v>11880</v>
      </c>
      <c r="I14" s="3">
        <f>MAX('DECADE VIEW BY YEAR'!L14:P14)</f>
        <v>30996</v>
      </c>
      <c r="J14" s="3">
        <f t="shared" si="2"/>
        <v>19116</v>
      </c>
      <c r="K14" s="3">
        <f>MIN('DECADE VIEW BY YEAR'!Q14:U14)</f>
        <v>23702</v>
      </c>
      <c r="L14" s="3">
        <f>MAX('DECADE VIEW BY YEAR'!Q14:U14)</f>
        <v>41534</v>
      </c>
      <c r="M14" s="3">
        <f t="shared" si="3"/>
        <v>17832</v>
      </c>
      <c r="N14" s="2" t="str">
        <f t="shared" si="4"/>
        <v xml:space="preserve">York and North Yorkshire; </v>
      </c>
      <c r="O14" s="2" t="s">
        <v>59</v>
      </c>
      <c r="P14" s="2"/>
    </row>
    <row r="15" spans="1:16" x14ac:dyDescent="0.25">
      <c r="A15" s="2" t="s">
        <v>12</v>
      </c>
      <c r="B15" s="3">
        <f>MIN('DECADE VIEW BY YEAR'!B15:F15)</f>
        <v>1095</v>
      </c>
      <c r="C15" s="3">
        <f>MAX('DECADE VIEW BY YEAR'!B15:F15)</f>
        <v>1951</v>
      </c>
      <c r="D15" s="3">
        <f t="shared" si="0"/>
        <v>856</v>
      </c>
      <c r="E15" s="3">
        <f>MIN('DECADE VIEW BY YEAR'!G15:K15)</f>
        <v>3419</v>
      </c>
      <c r="F15" s="3">
        <f>MAX('DECADE VIEW BY YEAR'!G15:K15)</f>
        <v>15267</v>
      </c>
      <c r="G15" s="3">
        <f t="shared" si="1"/>
        <v>11848</v>
      </c>
      <c r="H15" s="3">
        <f>MIN('DECADE VIEW BY YEAR'!L15:P15)</f>
        <v>14368</v>
      </c>
      <c r="I15" s="3">
        <f>MAX('DECADE VIEW BY YEAR'!L15:P15)</f>
        <v>46619</v>
      </c>
      <c r="J15" s="3">
        <f t="shared" si="2"/>
        <v>32251</v>
      </c>
      <c r="K15" s="3">
        <f>MIN('DECADE VIEW BY YEAR'!Q15:U15)</f>
        <v>32040</v>
      </c>
      <c r="L15" s="3">
        <f>MAX('DECADE VIEW BY YEAR'!Q15:U15)</f>
        <v>68871</v>
      </c>
      <c r="M15" s="3">
        <f t="shared" si="3"/>
        <v>36831</v>
      </c>
      <c r="N15" s="2" t="str">
        <f t="shared" si="4"/>
        <v>Leeds City Region; York and North Yorkshire</v>
      </c>
      <c r="O15" s="2" t="s">
        <v>53</v>
      </c>
      <c r="P15" s="2" t="s">
        <v>59</v>
      </c>
    </row>
    <row r="16" spans="1:16" x14ac:dyDescent="0.25">
      <c r="A16" s="2" t="s">
        <v>13</v>
      </c>
      <c r="B16" s="3">
        <f>MIN('DECADE VIEW BY YEAR'!B16:F16)</f>
        <v>662</v>
      </c>
      <c r="C16" s="3">
        <f>MAX('DECADE VIEW BY YEAR'!B16:F16)</f>
        <v>1299</v>
      </c>
      <c r="D16" s="3">
        <f t="shared" si="0"/>
        <v>637</v>
      </c>
      <c r="E16" s="3">
        <f>MIN('DECADE VIEW BY YEAR'!G16:K16)</f>
        <v>2482</v>
      </c>
      <c r="F16" s="3">
        <f>MAX('DECADE VIEW BY YEAR'!G16:K16)</f>
        <v>10374</v>
      </c>
      <c r="G16" s="3">
        <f t="shared" si="1"/>
        <v>7892</v>
      </c>
      <c r="H16" s="3">
        <f>MIN('DECADE VIEW BY YEAR'!L16:P16)</f>
        <v>9794</v>
      </c>
      <c r="I16" s="3">
        <f>MAX('DECADE VIEW BY YEAR'!L16:P16)</f>
        <v>30430</v>
      </c>
      <c r="J16" s="3">
        <f t="shared" si="2"/>
        <v>20636</v>
      </c>
      <c r="K16" s="3">
        <f>MIN('DECADE VIEW BY YEAR'!Q16:U16)</f>
        <v>22734</v>
      </c>
      <c r="L16" s="3">
        <f>MAX('DECADE VIEW BY YEAR'!Q16:U16)</f>
        <v>44061</v>
      </c>
      <c r="M16" s="3">
        <f t="shared" si="3"/>
        <v>21327</v>
      </c>
      <c r="N16" s="2" t="str">
        <f t="shared" si="4"/>
        <v xml:space="preserve">Tees Valley; </v>
      </c>
      <c r="O16" s="2" t="s">
        <v>55</v>
      </c>
      <c r="P16" s="2"/>
    </row>
    <row r="17" spans="1:16" x14ac:dyDescent="0.25">
      <c r="A17" s="2" t="s">
        <v>14</v>
      </c>
      <c r="B17" s="3">
        <f>MIN('DECADE VIEW BY YEAR'!B17:F17)</f>
        <v>21</v>
      </c>
      <c r="C17" s="3">
        <f>MAX('DECADE VIEW BY YEAR'!B17:F17)</f>
        <v>52</v>
      </c>
      <c r="D17" s="3">
        <f t="shared" si="0"/>
        <v>31</v>
      </c>
      <c r="E17" s="3">
        <f>MIN('DECADE VIEW BY YEAR'!G17:K17)</f>
        <v>100</v>
      </c>
      <c r="F17" s="3">
        <f>MAX('DECADE VIEW BY YEAR'!G17:K17)</f>
        <v>604</v>
      </c>
      <c r="G17" s="3">
        <f t="shared" si="1"/>
        <v>504</v>
      </c>
      <c r="H17" s="3">
        <f>MIN('DECADE VIEW BY YEAR'!L17:P17)</f>
        <v>543</v>
      </c>
      <c r="I17" s="3">
        <f>MAX('DECADE VIEW BY YEAR'!L17:P17)</f>
        <v>1310</v>
      </c>
      <c r="J17" s="3">
        <f t="shared" si="2"/>
        <v>767</v>
      </c>
      <c r="K17" s="3">
        <f>MIN('DECADE VIEW BY YEAR'!Q17:U17)</f>
        <v>1016</v>
      </c>
      <c r="L17" s="3">
        <f>MAX('DECADE VIEW BY YEAR'!Q17:U17)</f>
        <v>1744</v>
      </c>
      <c r="M17" s="3">
        <f t="shared" si="3"/>
        <v>728</v>
      </c>
      <c r="N17" s="2" t="str">
        <f t="shared" si="4"/>
        <v xml:space="preserve">Derby, Derbyshire, Nottingham and Nottinghamshire,; </v>
      </c>
      <c r="O17" s="2" t="s">
        <v>60</v>
      </c>
      <c r="P17" s="2"/>
    </row>
    <row r="18" spans="1:16" x14ac:dyDescent="0.25">
      <c r="A18" s="2" t="s">
        <v>47</v>
      </c>
      <c r="B18" s="3">
        <f>MIN('DECADE VIEW BY YEAR'!B18:F18)</f>
        <v>1473</v>
      </c>
      <c r="C18" s="3">
        <f>MAX('DECADE VIEW BY YEAR'!B18:F18)</f>
        <v>3066</v>
      </c>
      <c r="D18" s="3">
        <f t="shared" si="0"/>
        <v>1593</v>
      </c>
      <c r="E18" s="3">
        <f>MIN('DECADE VIEW BY YEAR'!G18:K18)</f>
        <v>5705</v>
      </c>
      <c r="F18" s="3">
        <f>MAX('DECADE VIEW BY YEAR'!G18:K18)</f>
        <v>25002</v>
      </c>
      <c r="G18" s="3">
        <f t="shared" si="1"/>
        <v>19297</v>
      </c>
      <c r="H18" s="3">
        <f>MIN('DECADE VIEW BY YEAR'!L18:P18)</f>
        <v>24817</v>
      </c>
      <c r="I18" s="3">
        <f>MAX('DECADE VIEW BY YEAR'!L18:P18)</f>
        <v>79162</v>
      </c>
      <c r="J18" s="3">
        <f t="shared" si="2"/>
        <v>54345</v>
      </c>
      <c r="K18" s="3">
        <f>MIN('DECADE VIEW BY YEAR'!Q18:U18)</f>
        <v>54812</v>
      </c>
      <c r="L18" s="3">
        <f>MAX('DECADE VIEW BY YEAR'!Q18:U18)</f>
        <v>117890</v>
      </c>
      <c r="M18" s="3">
        <f t="shared" si="3"/>
        <v>63078</v>
      </c>
      <c r="N18" s="2" t="str">
        <f t="shared" si="4"/>
        <v xml:space="preserve">Humber; </v>
      </c>
      <c r="O18" s="2" t="s">
        <v>58</v>
      </c>
      <c r="P18" s="2"/>
    </row>
    <row r="19" spans="1:16" x14ac:dyDescent="0.25">
      <c r="A19" s="2" t="s">
        <v>16</v>
      </c>
      <c r="B19" s="3">
        <f>MIN('DECADE VIEW BY YEAR'!B19:F19)</f>
        <v>2181</v>
      </c>
      <c r="C19" s="3">
        <f>MAX('DECADE VIEW BY YEAR'!B19:F19)</f>
        <v>4505</v>
      </c>
      <c r="D19" s="3">
        <f t="shared" si="0"/>
        <v>2324</v>
      </c>
      <c r="E19" s="3">
        <f>MIN('DECADE VIEW BY YEAR'!G19:K19)</f>
        <v>8249</v>
      </c>
      <c r="F19" s="3">
        <f>MAX('DECADE VIEW BY YEAR'!G19:K19)</f>
        <v>37732</v>
      </c>
      <c r="G19" s="3">
        <f t="shared" si="1"/>
        <v>29483</v>
      </c>
      <c r="H19" s="3">
        <f>MIN('DECADE VIEW BY YEAR'!L19:P19)</f>
        <v>36165</v>
      </c>
      <c r="I19" s="3">
        <f>MAX('DECADE VIEW BY YEAR'!L19:P19)</f>
        <v>121244</v>
      </c>
      <c r="J19" s="3">
        <f t="shared" si="2"/>
        <v>85079</v>
      </c>
      <c r="K19" s="3">
        <f>MIN('DECADE VIEW BY YEAR'!Q19:U19)</f>
        <v>82151</v>
      </c>
      <c r="L19" s="3">
        <f>MAX('DECADE VIEW BY YEAR'!Q19:U19)</f>
        <v>180452</v>
      </c>
      <c r="M19" s="3">
        <f t="shared" si="3"/>
        <v>98301</v>
      </c>
      <c r="N19" s="2" t="str">
        <f t="shared" si="4"/>
        <v xml:space="preserve">Leeds City Region; </v>
      </c>
      <c r="O19" s="2" t="s">
        <v>53</v>
      </c>
      <c r="P19" s="2"/>
    </row>
    <row r="20" spans="1:16" x14ac:dyDescent="0.25">
      <c r="A20" s="2" t="s">
        <v>17</v>
      </c>
      <c r="B20" s="3">
        <f>MIN('DECADE VIEW BY YEAR'!B20:F20)</f>
        <v>3965</v>
      </c>
      <c r="C20" s="3">
        <f>MAX('DECADE VIEW BY YEAR'!B20:F20)</f>
        <v>8576</v>
      </c>
      <c r="D20" s="3">
        <f t="shared" si="0"/>
        <v>4611</v>
      </c>
      <c r="E20" s="3">
        <f>MIN('DECADE VIEW BY YEAR'!G20:K20)</f>
        <v>15901</v>
      </c>
      <c r="F20" s="3">
        <f>MAX('DECADE VIEW BY YEAR'!G20:K20)</f>
        <v>71953</v>
      </c>
      <c r="G20" s="3">
        <f t="shared" si="1"/>
        <v>56052</v>
      </c>
      <c r="H20" s="3">
        <f>MIN('DECADE VIEW BY YEAR'!L20:P20)</f>
        <v>63958</v>
      </c>
      <c r="I20" s="3">
        <f>MAX('DECADE VIEW BY YEAR'!L20:P20)</f>
        <v>220268</v>
      </c>
      <c r="J20" s="3">
        <f t="shared" si="2"/>
        <v>156310</v>
      </c>
      <c r="K20" s="3">
        <f>MIN('DECADE VIEW BY YEAR'!Q20:U20)</f>
        <v>156194</v>
      </c>
      <c r="L20" s="3">
        <f>MAX('DECADE VIEW BY YEAR'!Q20:U20)</f>
        <v>325259</v>
      </c>
      <c r="M20" s="3">
        <f t="shared" si="3"/>
        <v>169065</v>
      </c>
      <c r="N20" s="2" t="str">
        <f t="shared" si="4"/>
        <v xml:space="preserve">Leeds City Region; </v>
      </c>
      <c r="O20" s="2" t="s">
        <v>53</v>
      </c>
      <c r="P20" s="2"/>
    </row>
    <row r="21" spans="1:16" x14ac:dyDescent="0.25">
      <c r="A21" s="2" t="s">
        <v>18</v>
      </c>
      <c r="B21" s="3">
        <f>MIN('DECADE VIEW BY YEAR'!B21:F21)</f>
        <v>862</v>
      </c>
      <c r="C21" s="3">
        <f>MAX('DECADE VIEW BY YEAR'!B21:F21)</f>
        <v>1725</v>
      </c>
      <c r="D21" s="3">
        <f t="shared" si="0"/>
        <v>863</v>
      </c>
      <c r="E21" s="3">
        <f>MIN('DECADE VIEW BY YEAR'!G21:K21)</f>
        <v>3332</v>
      </c>
      <c r="F21" s="3">
        <f>MAX('DECADE VIEW BY YEAR'!G21:K21)</f>
        <v>14530</v>
      </c>
      <c r="G21" s="3">
        <f t="shared" si="1"/>
        <v>11198</v>
      </c>
      <c r="H21" s="3">
        <f>MIN('DECADE VIEW BY YEAR'!L21:P21)</f>
        <v>13094</v>
      </c>
      <c r="I21" s="3">
        <f>MAX('DECADE VIEW BY YEAR'!L21:P21)</f>
        <v>42823</v>
      </c>
      <c r="J21" s="3">
        <f t="shared" si="2"/>
        <v>29729</v>
      </c>
      <c r="K21" s="3">
        <f>MIN('DECADE VIEW BY YEAR'!Q21:U21)</f>
        <v>31771</v>
      </c>
      <c r="L21" s="3">
        <f>MAX('DECADE VIEW BY YEAR'!Q21:U21)</f>
        <v>62866</v>
      </c>
      <c r="M21" s="3">
        <f t="shared" si="3"/>
        <v>31095</v>
      </c>
      <c r="N21" s="2" t="str">
        <f t="shared" si="4"/>
        <v xml:space="preserve">Tees Valley; </v>
      </c>
      <c r="O21" s="2" t="s">
        <v>55</v>
      </c>
      <c r="P21" s="2"/>
    </row>
    <row r="22" spans="1:16" x14ac:dyDescent="0.25">
      <c r="A22" s="2" t="s">
        <v>19</v>
      </c>
      <c r="B22" s="3">
        <f>MIN('DECADE VIEW BY YEAR'!B22:F22)</f>
        <v>1696</v>
      </c>
      <c r="C22" s="3">
        <f>MAX('DECADE VIEW BY YEAR'!B22:F22)</f>
        <v>3475</v>
      </c>
      <c r="D22" s="3">
        <f t="shared" si="0"/>
        <v>1779</v>
      </c>
      <c r="E22" s="3">
        <f>MIN('DECADE VIEW BY YEAR'!G22:K22)</f>
        <v>6622</v>
      </c>
      <c r="F22" s="3">
        <f>MAX('DECADE VIEW BY YEAR'!G22:K22)</f>
        <v>29266</v>
      </c>
      <c r="G22" s="3">
        <f t="shared" si="1"/>
        <v>22644</v>
      </c>
      <c r="H22" s="3">
        <f>MIN('DECADE VIEW BY YEAR'!L22:P22)</f>
        <v>24918</v>
      </c>
      <c r="I22" s="3">
        <f>MAX('DECADE VIEW BY YEAR'!L22:P22)</f>
        <v>82774</v>
      </c>
      <c r="J22" s="3">
        <f t="shared" si="2"/>
        <v>57856</v>
      </c>
      <c r="K22" s="3">
        <f>MIN('DECADE VIEW BY YEAR'!Q22:U22)</f>
        <v>62313</v>
      </c>
      <c r="L22" s="3">
        <f>MAX('DECADE VIEW BY YEAR'!Q22:U22)</f>
        <v>120886</v>
      </c>
      <c r="M22" s="3">
        <f t="shared" si="3"/>
        <v>58573</v>
      </c>
      <c r="N22" s="2" t="str">
        <f t="shared" si="4"/>
        <v xml:space="preserve">North Eastern; </v>
      </c>
      <c r="O22" s="2" t="s">
        <v>54</v>
      </c>
      <c r="P22" s="2"/>
    </row>
    <row r="23" spans="1:16" x14ac:dyDescent="0.25">
      <c r="A23" s="2" t="s">
        <v>20</v>
      </c>
      <c r="B23" s="3">
        <f>MIN('DECADE VIEW BY YEAR'!B23:F23)</f>
        <v>88</v>
      </c>
      <c r="C23" s="3">
        <f>MAX('DECADE VIEW BY YEAR'!B23:F23)</f>
        <v>200</v>
      </c>
      <c r="D23" s="3">
        <f t="shared" si="0"/>
        <v>112</v>
      </c>
      <c r="E23" s="3">
        <f>MIN('DECADE VIEW BY YEAR'!G23:K23)</f>
        <v>377</v>
      </c>
      <c r="F23" s="3">
        <f>MAX('DECADE VIEW BY YEAR'!G23:K23)</f>
        <v>1938</v>
      </c>
      <c r="G23" s="3">
        <f t="shared" si="1"/>
        <v>1561</v>
      </c>
      <c r="H23" s="3">
        <f>MIN('DECADE VIEW BY YEAR'!L23:P23)</f>
        <v>1537</v>
      </c>
      <c r="I23" s="3">
        <f>MAX('DECADE VIEW BY YEAR'!L23:P23)</f>
        <v>5924</v>
      </c>
      <c r="J23" s="3">
        <f t="shared" si="2"/>
        <v>4387</v>
      </c>
      <c r="K23" s="3">
        <f>MIN('DECADE VIEW BY YEAR'!Q23:U23)</f>
        <v>3676</v>
      </c>
      <c r="L23" s="3">
        <f>MAX('DECADE VIEW BY YEAR'!Q23:U23)</f>
        <v>8682</v>
      </c>
      <c r="M23" s="3">
        <f t="shared" si="3"/>
        <v>5006</v>
      </c>
      <c r="N23" s="2" t="str">
        <f t="shared" si="4"/>
        <v>Derby, Derbyshire, Nottingham and Nottinghamshire; Sheffield City Region</v>
      </c>
      <c r="O23" s="2" t="s">
        <v>65</v>
      </c>
      <c r="P23" s="2" t="s">
        <v>56</v>
      </c>
    </row>
    <row r="24" spans="1:16" x14ac:dyDescent="0.25">
      <c r="A24" s="2" t="s">
        <v>21</v>
      </c>
      <c r="B24" s="3">
        <f>MIN('DECADE VIEW BY YEAR'!B24:F24)</f>
        <v>945</v>
      </c>
      <c r="C24" s="3">
        <f>MAX('DECADE VIEW BY YEAR'!B24:F24)</f>
        <v>1837</v>
      </c>
      <c r="D24" s="3">
        <f t="shared" si="0"/>
        <v>892</v>
      </c>
      <c r="E24" s="3">
        <f>MIN('DECADE VIEW BY YEAR'!G24:K24)</f>
        <v>3284</v>
      </c>
      <c r="F24" s="3">
        <f>MAX('DECADE VIEW BY YEAR'!G24:K24)</f>
        <v>14958</v>
      </c>
      <c r="G24" s="3">
        <f t="shared" si="1"/>
        <v>11674</v>
      </c>
      <c r="H24" s="3">
        <f>MIN('DECADE VIEW BY YEAR'!L24:P24)</f>
        <v>14203</v>
      </c>
      <c r="I24" s="3">
        <f>MAX('DECADE VIEW BY YEAR'!L24:P24)</f>
        <v>47997</v>
      </c>
      <c r="J24" s="3">
        <f t="shared" si="2"/>
        <v>33794</v>
      </c>
      <c r="K24" s="3">
        <f>MIN('DECADE VIEW BY YEAR'!Q24:U24)</f>
        <v>32156</v>
      </c>
      <c r="L24" s="3">
        <f>MAX('DECADE VIEW BY YEAR'!Q24:U24)</f>
        <v>71359</v>
      </c>
      <c r="M24" s="3">
        <f t="shared" si="3"/>
        <v>39203</v>
      </c>
      <c r="N24" s="2" t="str">
        <f t="shared" si="4"/>
        <v>Greater Lincolnshire; Humber</v>
      </c>
      <c r="O24" s="2" t="s">
        <v>57</v>
      </c>
      <c r="P24" s="2" t="s">
        <v>58</v>
      </c>
    </row>
    <row r="25" spans="1:16" x14ac:dyDescent="0.25">
      <c r="A25" s="2" t="s">
        <v>22</v>
      </c>
      <c r="B25" s="3">
        <f>MIN('DECADE VIEW BY YEAR'!B25:F25)</f>
        <v>1403</v>
      </c>
      <c r="C25" s="3">
        <f>MAX('DECADE VIEW BY YEAR'!B25:F25)</f>
        <v>2570</v>
      </c>
      <c r="D25" s="3">
        <f t="shared" si="0"/>
        <v>1167</v>
      </c>
      <c r="E25" s="3">
        <f>MIN('DECADE VIEW BY YEAR'!G25:K25)</f>
        <v>4496</v>
      </c>
      <c r="F25" s="3">
        <f>MAX('DECADE VIEW BY YEAR'!G25:K25)</f>
        <v>18894</v>
      </c>
      <c r="G25" s="3">
        <f t="shared" si="1"/>
        <v>14398</v>
      </c>
      <c r="H25" s="3">
        <f>MIN('DECADE VIEW BY YEAR'!L25:P25)</f>
        <v>18199</v>
      </c>
      <c r="I25" s="3">
        <f>MAX('DECADE VIEW BY YEAR'!L25:P25)</f>
        <v>52585</v>
      </c>
      <c r="J25" s="3">
        <f t="shared" si="2"/>
        <v>34386</v>
      </c>
      <c r="K25" s="3">
        <f>MIN('DECADE VIEW BY YEAR'!Q25:U25)</f>
        <v>38275</v>
      </c>
      <c r="L25" s="3">
        <f>MAX('DECADE VIEW BY YEAR'!Q25:U25)</f>
        <v>75978</v>
      </c>
      <c r="M25" s="3">
        <f t="shared" si="3"/>
        <v>37703</v>
      </c>
      <c r="N25" s="2" t="str">
        <f t="shared" si="4"/>
        <v>Greater Lincolnshire; Humber</v>
      </c>
      <c r="O25" s="2" t="s">
        <v>57</v>
      </c>
      <c r="P25" s="2" t="s">
        <v>58</v>
      </c>
    </row>
    <row r="26" spans="1:16" x14ac:dyDescent="0.25">
      <c r="A26" s="2" t="s">
        <v>23</v>
      </c>
      <c r="B26" s="3">
        <f>MIN('DECADE VIEW BY YEAR'!B26:F26)</f>
        <v>1170</v>
      </c>
      <c r="C26" s="3">
        <f>MAX('DECADE VIEW BY YEAR'!B26:F26)</f>
        <v>2310</v>
      </c>
      <c r="D26" s="3">
        <f t="shared" si="0"/>
        <v>1140</v>
      </c>
      <c r="E26" s="3">
        <f>MIN('DECADE VIEW BY YEAR'!G26:K26)</f>
        <v>4444</v>
      </c>
      <c r="F26" s="3">
        <f>MAX('DECADE VIEW BY YEAR'!G26:K26)</f>
        <v>19826</v>
      </c>
      <c r="G26" s="3">
        <f t="shared" si="1"/>
        <v>15382</v>
      </c>
      <c r="H26" s="3">
        <f>MIN('DECADE VIEW BY YEAR'!L26:P26)</f>
        <v>18941</v>
      </c>
      <c r="I26" s="3">
        <f>MAX('DECADE VIEW BY YEAR'!L26:P26)</f>
        <v>62132</v>
      </c>
      <c r="J26" s="3">
        <f t="shared" si="2"/>
        <v>43191</v>
      </c>
      <c r="K26" s="3">
        <f>MIN('DECADE VIEW BY YEAR'!Q26:U26)</f>
        <v>43768</v>
      </c>
      <c r="L26" s="3">
        <f>MAX('DECADE VIEW BY YEAR'!Q26:U26)</f>
        <v>91078</v>
      </c>
      <c r="M26" s="3">
        <f t="shared" si="3"/>
        <v>47310</v>
      </c>
      <c r="N26" s="2" t="str">
        <f t="shared" si="4"/>
        <v xml:space="preserve">North Eastern; </v>
      </c>
      <c r="O26" s="2" t="s">
        <v>54</v>
      </c>
      <c r="P26" s="2"/>
    </row>
    <row r="27" spans="1:16" x14ac:dyDescent="0.25">
      <c r="A27" s="2" t="s">
        <v>24</v>
      </c>
      <c r="B27" s="3">
        <f>MIN('DECADE VIEW BY YEAR'!B27:F27)</f>
        <v>2471</v>
      </c>
      <c r="C27" s="3">
        <f>MAX('DECADE VIEW BY YEAR'!B27:F27)</f>
        <v>4755</v>
      </c>
      <c r="D27" s="3">
        <f t="shared" si="0"/>
        <v>2284</v>
      </c>
      <c r="E27" s="3">
        <f>MIN('DECADE VIEW BY YEAR'!G27:K27)</f>
        <v>8988</v>
      </c>
      <c r="F27" s="3">
        <f>MAX('DECADE VIEW BY YEAR'!G27:K27)</f>
        <v>37905</v>
      </c>
      <c r="G27" s="3">
        <f t="shared" si="1"/>
        <v>28917</v>
      </c>
      <c r="H27" s="3">
        <f>MIN('DECADE VIEW BY YEAR'!L27:P27)</f>
        <v>37296</v>
      </c>
      <c r="I27" s="3">
        <f>MAX('DECADE VIEW BY YEAR'!L27:P27)</f>
        <v>101536</v>
      </c>
      <c r="J27" s="3">
        <f t="shared" si="2"/>
        <v>64240</v>
      </c>
      <c r="K27" s="3">
        <f>MIN('DECADE VIEW BY YEAR'!Q27:U27)</f>
        <v>76087</v>
      </c>
      <c r="L27" s="3">
        <f>MAX('DECADE VIEW BY YEAR'!Q27:U27)</f>
        <v>138012</v>
      </c>
      <c r="M27" s="3">
        <f t="shared" si="3"/>
        <v>61925</v>
      </c>
      <c r="N27" s="2" t="str">
        <f t="shared" si="4"/>
        <v xml:space="preserve">North Eastern; </v>
      </c>
      <c r="O27" s="2" t="s">
        <v>54</v>
      </c>
      <c r="P27" s="2"/>
    </row>
    <row r="28" spans="1:16" x14ac:dyDescent="0.25">
      <c r="A28" s="2" t="s">
        <v>25</v>
      </c>
      <c r="B28" s="3">
        <f>MIN('DECADE VIEW BY YEAR'!B28:F28)</f>
        <v>121</v>
      </c>
      <c r="C28" s="3">
        <f>MAX('DECADE VIEW BY YEAR'!B28:F28)</f>
        <v>199</v>
      </c>
      <c r="D28" s="3">
        <f t="shared" si="0"/>
        <v>78</v>
      </c>
      <c r="E28" s="3">
        <f>MIN('DECADE VIEW BY YEAR'!G28:K28)</f>
        <v>321</v>
      </c>
      <c r="F28" s="3">
        <f>MAX('DECADE VIEW BY YEAR'!G28:K28)</f>
        <v>1556</v>
      </c>
      <c r="G28" s="3">
        <f t="shared" si="1"/>
        <v>1235</v>
      </c>
      <c r="H28" s="3">
        <f>MIN('DECADE VIEW BY YEAR'!L28:P28)</f>
        <v>1384</v>
      </c>
      <c r="I28" s="3">
        <f>MAX('DECADE VIEW BY YEAR'!L28:P28)</f>
        <v>4922</v>
      </c>
      <c r="J28" s="3">
        <f t="shared" si="2"/>
        <v>3538</v>
      </c>
      <c r="K28" s="3">
        <f>MIN('DECADE VIEW BY YEAR'!Q28:U28)</f>
        <v>3154</v>
      </c>
      <c r="L28" s="3">
        <f>MAX('DECADE VIEW BY YEAR'!Q28:U28)</f>
        <v>7376</v>
      </c>
      <c r="M28" s="3">
        <f t="shared" si="3"/>
        <v>4222</v>
      </c>
      <c r="N28" s="2" t="str">
        <f t="shared" si="4"/>
        <v xml:space="preserve">Lancashire; </v>
      </c>
      <c r="O28" s="2" t="s">
        <v>61</v>
      </c>
      <c r="P28" s="2"/>
    </row>
    <row r="29" spans="1:16" x14ac:dyDescent="0.25">
      <c r="A29" s="2" t="s">
        <v>26</v>
      </c>
      <c r="B29" s="3">
        <f>MIN('DECADE VIEW BY YEAR'!B29:F29)</f>
        <v>846</v>
      </c>
      <c r="C29" s="3">
        <f>MAX('DECADE VIEW BY YEAR'!B29:F29)</f>
        <v>1629</v>
      </c>
      <c r="D29" s="3">
        <f t="shared" si="0"/>
        <v>783</v>
      </c>
      <c r="E29" s="3">
        <f>MIN('DECADE VIEW BY YEAR'!G29:K29)</f>
        <v>3075</v>
      </c>
      <c r="F29" s="3">
        <f>MAX('DECADE VIEW BY YEAR'!G29:K29)</f>
        <v>13673</v>
      </c>
      <c r="G29" s="3">
        <f t="shared" si="1"/>
        <v>10598</v>
      </c>
      <c r="H29" s="3">
        <f>MIN('DECADE VIEW BY YEAR'!L29:P29)</f>
        <v>13330</v>
      </c>
      <c r="I29" s="3">
        <f>MAX('DECADE VIEW BY YEAR'!L29:P29)</f>
        <v>42045</v>
      </c>
      <c r="J29" s="3">
        <f t="shared" si="2"/>
        <v>28715</v>
      </c>
      <c r="K29" s="3">
        <f>MIN('DECADE VIEW BY YEAR'!Q29:U29)</f>
        <v>30400</v>
      </c>
      <c r="L29" s="3">
        <f>MAX('DECADE VIEW BY YEAR'!Q29:U29)</f>
        <v>62286</v>
      </c>
      <c r="M29" s="3">
        <f t="shared" si="3"/>
        <v>31886</v>
      </c>
      <c r="N29" s="2" t="str">
        <f t="shared" si="4"/>
        <v xml:space="preserve">Tees Valley; </v>
      </c>
      <c r="O29" s="2" t="s">
        <v>55</v>
      </c>
      <c r="P29" s="2"/>
    </row>
    <row r="30" spans="1:16" x14ac:dyDescent="0.25">
      <c r="A30" s="2" t="s">
        <v>27</v>
      </c>
      <c r="B30" s="3">
        <f>MIN('DECADE VIEW BY YEAR'!B30:F30)</f>
        <v>546</v>
      </c>
      <c r="C30" s="3">
        <f>MAX('DECADE VIEW BY YEAR'!B30:F30)</f>
        <v>1027</v>
      </c>
      <c r="D30" s="3">
        <f t="shared" si="0"/>
        <v>481</v>
      </c>
      <c r="E30" s="3">
        <f>MIN('DECADE VIEW BY YEAR'!G30:K30)</f>
        <v>1885</v>
      </c>
      <c r="F30" s="3">
        <f>MAX('DECADE VIEW BY YEAR'!G30:K30)</f>
        <v>7683</v>
      </c>
      <c r="G30" s="3">
        <f t="shared" si="1"/>
        <v>5798</v>
      </c>
      <c r="H30" s="3">
        <f>MIN('DECADE VIEW BY YEAR'!L30:P30)</f>
        <v>7250</v>
      </c>
      <c r="I30" s="3">
        <f>MAX('DECADE VIEW BY YEAR'!L30:P30)</f>
        <v>18100</v>
      </c>
      <c r="J30" s="3">
        <f t="shared" si="2"/>
        <v>10850</v>
      </c>
      <c r="K30" s="3">
        <f>MIN('DECADE VIEW BY YEAR'!Q30:U30)</f>
        <v>14025</v>
      </c>
      <c r="L30" s="3">
        <f>MAX('DECADE VIEW BY YEAR'!Q30:U30)</f>
        <v>23006</v>
      </c>
      <c r="M30" s="3">
        <f t="shared" si="3"/>
        <v>8981</v>
      </c>
      <c r="N30" s="2" t="str">
        <f t="shared" si="4"/>
        <v xml:space="preserve">York and North Yorkshire; </v>
      </c>
      <c r="O30" s="2" t="s">
        <v>59</v>
      </c>
      <c r="P30" s="2"/>
    </row>
    <row r="31" spans="1:16" x14ac:dyDescent="0.25">
      <c r="A31" s="2" t="s">
        <v>28</v>
      </c>
      <c r="B31" s="3">
        <f>MIN('DECADE VIEW BY YEAR'!B31:F31)</f>
        <v>1825</v>
      </c>
      <c r="C31" s="3">
        <f>MAX('DECADE VIEW BY YEAR'!B31:F31)</f>
        <v>3575</v>
      </c>
      <c r="D31" s="3">
        <f t="shared" si="0"/>
        <v>1750</v>
      </c>
      <c r="E31" s="3">
        <f>MIN('DECADE VIEW BY YEAR'!G31:K31)</f>
        <v>6460</v>
      </c>
      <c r="F31" s="3">
        <f>MAX('DECADE VIEW BY YEAR'!G31:K31)</f>
        <v>26605</v>
      </c>
      <c r="G31" s="3">
        <f t="shared" si="1"/>
        <v>20145</v>
      </c>
      <c r="H31" s="3">
        <f>MIN('DECADE VIEW BY YEAR'!L31:P31)</f>
        <v>25325</v>
      </c>
      <c r="I31" s="3">
        <f>MAX('DECADE VIEW BY YEAR'!L31:P31)</f>
        <v>79008</v>
      </c>
      <c r="J31" s="3">
        <f t="shared" si="2"/>
        <v>53683</v>
      </c>
      <c r="K31" s="3">
        <f>MIN('DECADE VIEW BY YEAR'!Q31:U31)</f>
        <v>57001</v>
      </c>
      <c r="L31" s="3">
        <f>MAX('DECADE VIEW BY YEAR'!Q31:U31)</f>
        <v>116764</v>
      </c>
      <c r="M31" s="3">
        <f t="shared" si="3"/>
        <v>59763</v>
      </c>
      <c r="N31" s="2" t="str">
        <f t="shared" si="4"/>
        <v xml:space="preserve">Sheffield City Region; </v>
      </c>
      <c r="O31" s="2" t="s">
        <v>56</v>
      </c>
      <c r="P31" s="2"/>
    </row>
    <row r="32" spans="1:16" x14ac:dyDescent="0.25">
      <c r="A32" s="2" t="s">
        <v>29</v>
      </c>
      <c r="B32" s="3">
        <f>MIN('DECADE VIEW BY YEAR'!B32:F32)</f>
        <v>661</v>
      </c>
      <c r="C32" s="3">
        <f>MAX('DECADE VIEW BY YEAR'!B32:F32)</f>
        <v>1181</v>
      </c>
      <c r="D32" s="3">
        <f t="shared" si="0"/>
        <v>520</v>
      </c>
      <c r="E32" s="3">
        <f>MIN('DECADE VIEW BY YEAR'!G32:K32)</f>
        <v>2071</v>
      </c>
      <c r="F32" s="3">
        <f>MAX('DECADE VIEW BY YEAR'!G32:K32)</f>
        <v>8058</v>
      </c>
      <c r="G32" s="3">
        <f t="shared" si="1"/>
        <v>5987</v>
      </c>
      <c r="H32" s="3">
        <f>MIN('DECADE VIEW BY YEAR'!L32:P32)</f>
        <v>7361</v>
      </c>
      <c r="I32" s="3">
        <f>MAX('DECADE VIEW BY YEAR'!L32:P32)</f>
        <v>19968</v>
      </c>
      <c r="J32" s="3">
        <f t="shared" si="2"/>
        <v>12607</v>
      </c>
      <c r="K32" s="3">
        <f>MIN('DECADE VIEW BY YEAR'!Q32:U32)</f>
        <v>15634</v>
      </c>
      <c r="L32" s="3">
        <f>MAX('DECADE VIEW BY YEAR'!Q32:U32)</f>
        <v>27476</v>
      </c>
      <c r="M32" s="3">
        <f t="shared" si="3"/>
        <v>11842</v>
      </c>
      <c r="N32" s="2" t="str">
        <f t="shared" si="4"/>
        <v xml:space="preserve">York and North Yorkshire; </v>
      </c>
      <c r="O32" s="2" t="s">
        <v>59</v>
      </c>
      <c r="P32" s="2"/>
    </row>
    <row r="33" spans="1:16" x14ac:dyDescent="0.25">
      <c r="A33" s="2" t="s">
        <v>30</v>
      </c>
      <c r="B33" s="3">
        <f>MIN('DECADE VIEW BY YEAR'!B33:F33)</f>
        <v>885</v>
      </c>
      <c r="C33" s="3">
        <f>MAX('DECADE VIEW BY YEAR'!B33:F33)</f>
        <v>1599</v>
      </c>
      <c r="D33" s="3">
        <f t="shared" si="0"/>
        <v>714</v>
      </c>
      <c r="E33" s="3">
        <f>MIN('DECADE VIEW BY YEAR'!G33:K33)</f>
        <v>2808</v>
      </c>
      <c r="F33" s="3">
        <f>MAX('DECADE VIEW BY YEAR'!G33:K33)</f>
        <v>12116</v>
      </c>
      <c r="G33" s="3">
        <f t="shared" si="1"/>
        <v>9308</v>
      </c>
      <c r="H33" s="3">
        <f>MIN('DECADE VIEW BY YEAR'!L33:P33)</f>
        <v>12067</v>
      </c>
      <c r="I33" s="3">
        <f>MAX('DECADE VIEW BY YEAR'!L33:P33)</f>
        <v>37971</v>
      </c>
      <c r="J33" s="3">
        <f t="shared" si="2"/>
        <v>25904</v>
      </c>
      <c r="K33" s="3">
        <f>MIN('DECADE VIEW BY YEAR'!Q33:U33)</f>
        <v>26522</v>
      </c>
      <c r="L33" s="3">
        <f>MAX('DECADE VIEW BY YEAR'!Q33:U33)</f>
        <v>56042</v>
      </c>
      <c r="M33" s="3">
        <f t="shared" si="3"/>
        <v>29520</v>
      </c>
      <c r="N33" s="2" t="str">
        <f t="shared" si="4"/>
        <v xml:space="preserve">York and North Yorkshire; </v>
      </c>
      <c r="O33" s="2" t="s">
        <v>59</v>
      </c>
      <c r="P33" s="2"/>
    </row>
    <row r="34" spans="1:16" x14ac:dyDescent="0.25">
      <c r="A34" s="2" t="s">
        <v>31</v>
      </c>
      <c r="B34" s="3">
        <f>MIN('DECADE VIEW BY YEAR'!B34:F34)</f>
        <v>973</v>
      </c>
      <c r="C34" s="3">
        <f>MAX('DECADE VIEW BY YEAR'!B34:F34)</f>
        <v>1817</v>
      </c>
      <c r="D34" s="3">
        <f t="shared" si="0"/>
        <v>844</v>
      </c>
      <c r="E34" s="3">
        <f>MIN('DECADE VIEW BY YEAR'!G34:K34)</f>
        <v>3221</v>
      </c>
      <c r="F34" s="3">
        <f>MAX('DECADE VIEW BY YEAR'!G34:K34)</f>
        <v>12697</v>
      </c>
      <c r="G34" s="3">
        <f t="shared" si="1"/>
        <v>9476</v>
      </c>
      <c r="H34" s="3">
        <f>MIN('DECADE VIEW BY YEAR'!L34:P34)</f>
        <v>11987</v>
      </c>
      <c r="I34" s="3">
        <f>MAX('DECADE VIEW BY YEAR'!L34:P34)</f>
        <v>30163</v>
      </c>
      <c r="J34" s="3">
        <f t="shared" si="2"/>
        <v>18176</v>
      </c>
      <c r="K34" s="3">
        <f>MIN('DECADE VIEW BY YEAR'!Q34:U34)</f>
        <v>24620</v>
      </c>
      <c r="L34" s="3">
        <f>MAX('DECADE VIEW BY YEAR'!Q34:U34)</f>
        <v>40727</v>
      </c>
      <c r="M34" s="3">
        <f t="shared" si="3"/>
        <v>16107</v>
      </c>
      <c r="N34" s="2" t="str">
        <f t="shared" si="4"/>
        <v>Leeds City Region; York and North Yorkshire</v>
      </c>
      <c r="O34" s="2" t="s">
        <v>53</v>
      </c>
      <c r="P34" s="2" t="s">
        <v>59</v>
      </c>
    </row>
    <row r="35" spans="1:16" x14ac:dyDescent="0.25">
      <c r="A35" s="2" t="s">
        <v>32</v>
      </c>
      <c r="B35" s="3">
        <f>MIN('DECADE VIEW BY YEAR'!B35:F35)</f>
        <v>2722</v>
      </c>
      <c r="C35" s="3">
        <f>MAX('DECADE VIEW BY YEAR'!B35:F35)</f>
        <v>5655</v>
      </c>
      <c r="D35" s="3">
        <f t="shared" si="0"/>
        <v>2933</v>
      </c>
      <c r="E35" s="3">
        <f>MIN('DECADE VIEW BY YEAR'!G35:K35)</f>
        <v>10276</v>
      </c>
      <c r="F35" s="3">
        <f>MAX('DECADE VIEW BY YEAR'!G35:K35)</f>
        <v>47014</v>
      </c>
      <c r="G35" s="3">
        <f t="shared" si="1"/>
        <v>36738</v>
      </c>
      <c r="H35" s="3">
        <f>MIN('DECADE VIEW BY YEAR'!L35:P35)</f>
        <v>43503</v>
      </c>
      <c r="I35" s="3">
        <f>MAX('DECADE VIEW BY YEAR'!L35:P35)</f>
        <v>150300</v>
      </c>
      <c r="J35" s="3">
        <f t="shared" si="2"/>
        <v>106797</v>
      </c>
      <c r="K35" s="3">
        <f>MIN('DECADE VIEW BY YEAR'!Q35:U35)</f>
        <v>102716</v>
      </c>
      <c r="L35" s="3">
        <f>MAX('DECADE VIEW BY YEAR'!Q35:U35)</f>
        <v>223462</v>
      </c>
      <c r="M35" s="3">
        <f t="shared" si="3"/>
        <v>120746</v>
      </c>
      <c r="N35" s="2" t="str">
        <f t="shared" si="4"/>
        <v xml:space="preserve">Sheffield City Region; </v>
      </c>
      <c r="O35" s="2" t="s">
        <v>56</v>
      </c>
      <c r="P35" s="2"/>
    </row>
    <row r="36" spans="1:16" x14ac:dyDescent="0.25">
      <c r="A36" s="2" t="s">
        <v>33</v>
      </c>
      <c r="B36" s="3">
        <f>MIN('DECADE VIEW BY YEAR'!B36:F36)</f>
        <v>824</v>
      </c>
      <c r="C36" s="3">
        <f>MAX('DECADE VIEW BY YEAR'!B36:F36)</f>
        <v>1638</v>
      </c>
      <c r="D36" s="3">
        <f t="shared" si="0"/>
        <v>814</v>
      </c>
      <c r="E36" s="3">
        <f>MIN('DECADE VIEW BY YEAR'!G36:K36)</f>
        <v>3137</v>
      </c>
      <c r="F36" s="3">
        <f>MAX('DECADE VIEW BY YEAR'!G36:K36)</f>
        <v>14248</v>
      </c>
      <c r="G36" s="3">
        <f t="shared" si="1"/>
        <v>11111</v>
      </c>
      <c r="H36" s="3">
        <f>MIN('DECADE VIEW BY YEAR'!L36:P36)</f>
        <v>14149</v>
      </c>
      <c r="I36" s="3">
        <f>MAX('DECADE VIEW BY YEAR'!L36:P36)</f>
        <v>46280</v>
      </c>
      <c r="J36" s="3">
        <f t="shared" si="2"/>
        <v>32131</v>
      </c>
      <c r="K36" s="3">
        <f>MIN('DECADE VIEW BY YEAR'!Q36:U36)</f>
        <v>32440</v>
      </c>
      <c r="L36" s="3">
        <f>MAX('DECADE VIEW BY YEAR'!Q36:U36)</f>
        <v>68419</v>
      </c>
      <c r="M36" s="3">
        <f t="shared" si="3"/>
        <v>35979</v>
      </c>
      <c r="N36" s="2" t="str">
        <f t="shared" si="4"/>
        <v xml:space="preserve">North Eastern; </v>
      </c>
      <c r="O36" s="2" t="s">
        <v>54</v>
      </c>
      <c r="P36" s="2"/>
    </row>
    <row r="37" spans="1:16" x14ac:dyDescent="0.25">
      <c r="A37" s="2" t="s">
        <v>34</v>
      </c>
      <c r="B37" s="3">
        <f>MIN('DECADE VIEW BY YEAR'!B37:F37)</f>
        <v>1250</v>
      </c>
      <c r="C37" s="3">
        <f>MAX('DECADE VIEW BY YEAR'!B37:F37)</f>
        <v>2478</v>
      </c>
      <c r="D37" s="3">
        <f t="shared" si="0"/>
        <v>1228</v>
      </c>
      <c r="E37" s="3">
        <f>MIN('DECADE VIEW BY YEAR'!G37:K37)</f>
        <v>4822</v>
      </c>
      <c r="F37" s="3">
        <f>MAX('DECADE VIEW BY YEAR'!G37:K37)</f>
        <v>20029</v>
      </c>
      <c r="G37" s="3">
        <f t="shared" si="1"/>
        <v>15207</v>
      </c>
      <c r="H37" s="3">
        <f>MIN('DECADE VIEW BY YEAR'!L37:P37)</f>
        <v>19223</v>
      </c>
      <c r="I37" s="3">
        <f>MAX('DECADE VIEW BY YEAR'!L37:P37)</f>
        <v>59350</v>
      </c>
      <c r="J37" s="3">
        <f t="shared" si="2"/>
        <v>40127</v>
      </c>
      <c r="K37" s="3">
        <f>MIN('DECADE VIEW BY YEAR'!Q37:U37)</f>
        <v>43870</v>
      </c>
      <c r="L37" s="3">
        <f>MAX('DECADE VIEW BY YEAR'!Q37:U37)</f>
        <v>85295</v>
      </c>
      <c r="M37" s="3">
        <f t="shared" si="3"/>
        <v>41425</v>
      </c>
      <c r="N37" s="2" t="str">
        <f t="shared" si="4"/>
        <v xml:space="preserve">Tees Valley; </v>
      </c>
      <c r="O37" s="2" t="s">
        <v>55</v>
      </c>
      <c r="P37" s="2"/>
    </row>
    <row r="38" spans="1:16" x14ac:dyDescent="0.25">
      <c r="A38" s="2" t="s">
        <v>35</v>
      </c>
      <c r="B38" s="3">
        <f>MIN('DECADE VIEW BY YEAR'!B38:F38)</f>
        <v>1424</v>
      </c>
      <c r="C38" s="3">
        <f>MAX('DECADE VIEW BY YEAR'!B38:F38)</f>
        <v>2796</v>
      </c>
      <c r="D38" s="3">
        <f t="shared" si="0"/>
        <v>1372</v>
      </c>
      <c r="E38" s="3">
        <f>MIN('DECADE VIEW BY YEAR'!G38:K38)</f>
        <v>5345</v>
      </c>
      <c r="F38" s="3">
        <f>MAX('DECADE VIEW BY YEAR'!G38:K38)</f>
        <v>24579</v>
      </c>
      <c r="G38" s="3">
        <f t="shared" si="1"/>
        <v>19234</v>
      </c>
      <c r="H38" s="3">
        <f>MIN('DECADE VIEW BY YEAR'!L38:P38)</f>
        <v>24145</v>
      </c>
      <c r="I38" s="3">
        <f>MAX('DECADE VIEW BY YEAR'!L38:P38)</f>
        <v>81102</v>
      </c>
      <c r="J38" s="3">
        <f t="shared" si="2"/>
        <v>56957</v>
      </c>
      <c r="K38" s="3">
        <f>MIN('DECADE VIEW BY YEAR'!Q38:U38)</f>
        <v>55710</v>
      </c>
      <c r="L38" s="3">
        <f>MAX('DECADE VIEW BY YEAR'!Q38:U38)</f>
        <v>120077</v>
      </c>
      <c r="M38" s="3">
        <f t="shared" si="3"/>
        <v>64367</v>
      </c>
      <c r="N38" s="2" t="str">
        <f t="shared" si="4"/>
        <v xml:space="preserve">North Eastern; </v>
      </c>
      <c r="O38" s="2" t="s">
        <v>54</v>
      </c>
      <c r="P38" s="2"/>
    </row>
    <row r="39" spans="1:16" x14ac:dyDescent="0.25">
      <c r="A39" s="2" t="s">
        <v>36</v>
      </c>
      <c r="B39" s="3">
        <f>MIN('DECADE VIEW BY YEAR'!B39:F39)</f>
        <v>2241</v>
      </c>
      <c r="C39" s="3">
        <f>MAX('DECADE VIEW BY YEAR'!B39:F39)</f>
        <v>4713</v>
      </c>
      <c r="D39" s="3">
        <f t="shared" si="0"/>
        <v>2472</v>
      </c>
      <c r="E39" s="3">
        <f>MIN('DECADE VIEW BY YEAR'!G39:K39)</f>
        <v>8763</v>
      </c>
      <c r="F39" s="3">
        <f>MAX('DECADE VIEW BY YEAR'!G39:K39)</f>
        <v>36189</v>
      </c>
      <c r="G39" s="3">
        <f t="shared" si="1"/>
        <v>27426</v>
      </c>
      <c r="H39" s="3">
        <f>MIN('DECADE VIEW BY YEAR'!L39:P39)</f>
        <v>34766</v>
      </c>
      <c r="I39" s="3">
        <f>MAX('DECADE VIEW BY YEAR'!L39:P39)</f>
        <v>105465</v>
      </c>
      <c r="J39" s="3">
        <f t="shared" si="2"/>
        <v>70699</v>
      </c>
      <c r="K39" s="3">
        <f>MIN('DECADE VIEW BY YEAR'!Q39:U39)</f>
        <v>78672</v>
      </c>
      <c r="L39" s="3">
        <f>MAX('DECADE VIEW BY YEAR'!Q39:U39)</f>
        <v>155642</v>
      </c>
      <c r="M39" s="3">
        <f t="shared" si="3"/>
        <v>76970</v>
      </c>
      <c r="N39" s="2" t="str">
        <f t="shared" si="4"/>
        <v xml:space="preserve">Leeds City Region; </v>
      </c>
      <c r="O39" s="2" t="s">
        <v>53</v>
      </c>
      <c r="P39" s="2"/>
    </row>
    <row r="40" spans="1:16" x14ac:dyDescent="0.25">
      <c r="A40" s="2" t="s">
        <v>37</v>
      </c>
      <c r="B40" s="3">
        <f>MIN('DECADE VIEW BY YEAR'!B40:F40)</f>
        <v>537</v>
      </c>
      <c r="C40" s="3">
        <f>MAX('DECADE VIEW BY YEAR'!B40:F40)</f>
        <v>1101</v>
      </c>
      <c r="D40" s="3">
        <f t="shared" si="0"/>
        <v>564</v>
      </c>
      <c r="E40" s="3">
        <f>MIN('DECADE VIEW BY YEAR'!G40:K40)</f>
        <v>2043</v>
      </c>
      <c r="F40" s="3">
        <f>MAX('DECADE VIEW BY YEAR'!G40:K40)</f>
        <v>9268</v>
      </c>
      <c r="G40" s="3">
        <f t="shared" si="1"/>
        <v>7225</v>
      </c>
      <c r="H40" s="3">
        <f>MIN('DECADE VIEW BY YEAR'!L40:P40)</f>
        <v>9156</v>
      </c>
      <c r="I40" s="3">
        <f>MAX('DECADE VIEW BY YEAR'!L40:P40)</f>
        <v>22011</v>
      </c>
      <c r="J40" s="3">
        <f t="shared" si="2"/>
        <v>12855</v>
      </c>
      <c r="K40" s="3">
        <f>MIN('DECADE VIEW BY YEAR'!Q40:U40)</f>
        <v>17826</v>
      </c>
      <c r="L40" s="3">
        <f>MAX('DECADE VIEW BY YEAR'!Q40:U40)</f>
        <v>29872</v>
      </c>
      <c r="M40" s="3">
        <f t="shared" si="3"/>
        <v>12046</v>
      </c>
      <c r="N40" s="2" t="str">
        <f t="shared" si="4"/>
        <v xml:space="preserve">Greater Lincolnshire; </v>
      </c>
      <c r="O40" s="2" t="s">
        <v>57</v>
      </c>
      <c r="P40" s="2"/>
    </row>
    <row r="41" spans="1:16" x14ac:dyDescent="0.25">
      <c r="A41" s="2" t="s">
        <v>38</v>
      </c>
      <c r="B41" s="3">
        <f>MIN('DECADE VIEW BY YEAR'!B41:F41)</f>
        <v>1382</v>
      </c>
      <c r="C41" s="3">
        <f>MAX('DECADE VIEW BY YEAR'!B41:F41)</f>
        <v>2669</v>
      </c>
      <c r="D41" s="3">
        <f t="shared" si="0"/>
        <v>1287</v>
      </c>
      <c r="E41" s="3">
        <f>MIN('DECADE VIEW BY YEAR'!G41:K41)</f>
        <v>4984</v>
      </c>
      <c r="F41" s="3">
        <f>MAX('DECADE VIEW BY YEAR'!G41:K41)</f>
        <v>20971</v>
      </c>
      <c r="G41" s="3">
        <f t="shared" si="1"/>
        <v>15987</v>
      </c>
      <c r="H41" s="3">
        <f>MIN('DECADE VIEW BY YEAR'!L41:P41)</f>
        <v>19991</v>
      </c>
      <c r="I41" s="3">
        <f>MAX('DECADE VIEW BY YEAR'!L41:P41)</f>
        <v>60877</v>
      </c>
      <c r="J41" s="3">
        <f t="shared" si="2"/>
        <v>40886</v>
      </c>
      <c r="K41" s="3">
        <f>MIN('DECADE VIEW BY YEAR'!Q41:U41)</f>
        <v>44919</v>
      </c>
      <c r="L41" s="3">
        <f>MAX('DECADE VIEW BY YEAR'!Q41:U41)</f>
        <v>87804</v>
      </c>
      <c r="M41" s="3">
        <f t="shared" si="3"/>
        <v>42885</v>
      </c>
      <c r="N41" s="2" t="str">
        <f t="shared" si="4"/>
        <v>Leeds City Region; York and North Yorkshire</v>
      </c>
      <c r="O41" s="2" t="s">
        <v>53</v>
      </c>
      <c r="P41" s="2" t="s">
        <v>59</v>
      </c>
    </row>
    <row r="42" spans="1:16" x14ac:dyDescent="0.25">
      <c r="A42" s="65" t="s">
        <v>48</v>
      </c>
      <c r="B42" s="68">
        <v>2023</v>
      </c>
      <c r="C42" s="68"/>
      <c r="D42" s="68"/>
      <c r="E42" s="68">
        <v>2030</v>
      </c>
      <c r="F42" s="68"/>
      <c r="G42" s="68"/>
      <c r="H42" s="68">
        <v>2040</v>
      </c>
      <c r="I42" s="68"/>
      <c r="J42" s="68"/>
      <c r="K42" s="68">
        <v>2050</v>
      </c>
      <c r="L42" s="68"/>
      <c r="M42" s="68"/>
    </row>
    <row r="43" spans="1:16" x14ac:dyDescent="0.25">
      <c r="A43" s="66"/>
      <c r="B43" s="4" t="s">
        <v>44</v>
      </c>
      <c r="C43" s="4" t="s">
        <v>45</v>
      </c>
      <c r="D43" s="4" t="s">
        <v>52</v>
      </c>
      <c r="E43" s="4" t="s">
        <v>44</v>
      </c>
      <c r="F43" s="4" t="s">
        <v>45</v>
      </c>
      <c r="G43" s="4" t="s">
        <v>52</v>
      </c>
      <c r="H43" s="4" t="s">
        <v>44</v>
      </c>
      <c r="I43" s="4" t="s">
        <v>45</v>
      </c>
      <c r="J43" s="4" t="s">
        <v>52</v>
      </c>
      <c r="K43" s="4" t="s">
        <v>46</v>
      </c>
      <c r="L43" s="4" t="s">
        <v>45</v>
      </c>
      <c r="M43" s="4" t="s">
        <v>52</v>
      </c>
    </row>
    <row r="44" spans="1:16" x14ac:dyDescent="0.25">
      <c r="A44" s="67"/>
      <c r="B44" s="6">
        <f>SUM(B3:B41)</f>
        <v>52486</v>
      </c>
      <c r="C44" s="6">
        <f t="shared" ref="C44:M44" si="5">SUM(C3:C41)</f>
        <v>103017</v>
      </c>
      <c r="D44" s="6">
        <f t="shared" si="5"/>
        <v>50531</v>
      </c>
      <c r="E44" s="6">
        <f t="shared" si="5"/>
        <v>188848</v>
      </c>
      <c r="F44" s="6">
        <f t="shared" si="5"/>
        <v>819737</v>
      </c>
      <c r="G44" s="6">
        <f t="shared" si="5"/>
        <v>630889</v>
      </c>
      <c r="H44" s="6">
        <f t="shared" si="5"/>
        <v>778534</v>
      </c>
      <c r="I44" s="6">
        <f t="shared" si="5"/>
        <v>2445295</v>
      </c>
      <c r="J44" s="6">
        <f t="shared" si="5"/>
        <v>1666761</v>
      </c>
      <c r="K44" s="6">
        <f t="shared" si="5"/>
        <v>1751279</v>
      </c>
      <c r="L44" s="6">
        <f t="shared" si="5"/>
        <v>3568969</v>
      </c>
      <c r="M44" s="6">
        <f t="shared" si="5"/>
        <v>1817690</v>
      </c>
    </row>
    <row r="46" spans="1:16" x14ac:dyDescent="0.25">
      <c r="A46" s="2"/>
      <c r="B46" s="2">
        <v>2023</v>
      </c>
      <c r="C46" s="2">
        <v>2030</v>
      </c>
      <c r="D46" s="2">
        <v>2040</v>
      </c>
      <c r="E46" s="2">
        <v>2050</v>
      </c>
    </row>
    <row r="47" spans="1:16" x14ac:dyDescent="0.25">
      <c r="A47" s="2" t="s">
        <v>49</v>
      </c>
      <c r="B47" s="5">
        <f>'LA MIN MAX Chart data'!$B$44</f>
        <v>52486</v>
      </c>
      <c r="C47" s="5">
        <f>'LA MIN MAX Chart data'!$E$44</f>
        <v>188848</v>
      </c>
      <c r="D47" s="5">
        <f>'LA MIN MAX Chart data'!$H$44</f>
        <v>778534</v>
      </c>
      <c r="E47" s="5">
        <f>'LA MIN MAX Chart data'!$K$44</f>
        <v>1751279</v>
      </c>
    </row>
    <row r="48" spans="1:16" x14ac:dyDescent="0.25">
      <c r="A48" s="2" t="s">
        <v>51</v>
      </c>
      <c r="B48" s="5">
        <f>B49-B47</f>
        <v>50531</v>
      </c>
      <c r="C48" s="5">
        <f t="shared" ref="C48:E48" si="6">C49-C47</f>
        <v>630889</v>
      </c>
      <c r="D48" s="5">
        <f t="shared" si="6"/>
        <v>1666761</v>
      </c>
      <c r="E48" s="5">
        <f t="shared" si="6"/>
        <v>1817690</v>
      </c>
    </row>
    <row r="49" spans="1:5" x14ac:dyDescent="0.25">
      <c r="A49" s="2" t="s">
        <v>50</v>
      </c>
      <c r="B49" s="5">
        <f>'LA MIN MAX Chart data'!$C$44</f>
        <v>103017</v>
      </c>
      <c r="C49" s="5">
        <f>'LA MIN MAX Chart data'!$F$44</f>
        <v>819737</v>
      </c>
      <c r="D49" s="5">
        <f>'LA MIN MAX Chart data'!$I$44</f>
        <v>2445295</v>
      </c>
      <c r="E49" s="5">
        <f>'LA MIN MAX Chart data'!$L$44</f>
        <v>3568969</v>
      </c>
    </row>
    <row r="66" spans="1:5" x14ac:dyDescent="0.25">
      <c r="A66" s="9" t="s">
        <v>62</v>
      </c>
      <c r="B66" s="10">
        <v>2020</v>
      </c>
      <c r="C66" s="10">
        <v>2030</v>
      </c>
      <c r="D66" s="10">
        <v>2040</v>
      </c>
      <c r="E66" s="10">
        <v>2050</v>
      </c>
    </row>
    <row r="67" spans="1:5" x14ac:dyDescent="0.25">
      <c r="A67" s="11" t="s">
        <v>40</v>
      </c>
      <c r="B67" s="12">
        <v>56135</v>
      </c>
      <c r="C67" s="12">
        <v>1393292</v>
      </c>
      <c r="D67" s="12">
        <v>4452122</v>
      </c>
      <c r="E67" s="12">
        <v>4588641</v>
      </c>
    </row>
    <row r="68" spans="1:5" x14ac:dyDescent="0.25">
      <c r="A68" s="11" t="s">
        <v>43</v>
      </c>
      <c r="B68" s="12">
        <v>55599</v>
      </c>
      <c r="C68" s="12">
        <v>1381697</v>
      </c>
      <c r="D68" s="12">
        <v>4367503</v>
      </c>
      <c r="E68" s="12">
        <v>4571662</v>
      </c>
    </row>
    <row r="69" spans="1:5" x14ac:dyDescent="0.25">
      <c r="A69" s="11" t="s">
        <v>42</v>
      </c>
      <c r="B69" s="12">
        <v>31748</v>
      </c>
      <c r="C69" s="12">
        <v>278425</v>
      </c>
      <c r="D69" s="12">
        <v>2162869</v>
      </c>
      <c r="E69" s="12">
        <v>4361224</v>
      </c>
    </row>
    <row r="70" spans="1:5" x14ac:dyDescent="0.25">
      <c r="A70" s="11" t="s">
        <v>41</v>
      </c>
      <c r="B70" s="12">
        <v>31641</v>
      </c>
      <c r="C70" s="12">
        <v>272232</v>
      </c>
      <c r="D70" s="12">
        <v>2121728</v>
      </c>
      <c r="E70" s="12">
        <v>4336572</v>
      </c>
    </row>
  </sheetData>
  <autoFilter ref="A2:P41" xr:uid="{00000000-0009-0000-0000-00000A000000}"/>
  <mergeCells count="9">
    <mergeCell ref="A42:A44"/>
    <mergeCell ref="E1:G1"/>
    <mergeCell ref="H1:J1"/>
    <mergeCell ref="K1:M1"/>
    <mergeCell ref="B1:D1"/>
    <mergeCell ref="B42:D42"/>
    <mergeCell ref="E42:G42"/>
    <mergeCell ref="H42:J42"/>
    <mergeCell ref="K42:M4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tabColor theme="9"/>
  </sheetPr>
  <dimension ref="A1"/>
  <sheetViews>
    <sheetView zoomScale="70" zoomScaleNormal="70" workbookViewId="0">
      <selection activeCell="J51" sqref="J5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B1:V38"/>
  <sheetViews>
    <sheetView zoomScale="60" zoomScaleNormal="60" workbookViewId="0">
      <selection activeCell="AB17" sqref="AB17"/>
    </sheetView>
  </sheetViews>
  <sheetFormatPr defaultRowHeight="15" x14ac:dyDescent="0.25"/>
  <sheetData>
    <row r="1" spans="2:14" ht="18.75" x14ac:dyDescent="0.3">
      <c r="B1" s="48" t="s">
        <v>83</v>
      </c>
      <c r="N1" s="48" t="s">
        <v>84</v>
      </c>
    </row>
    <row r="34" spans="14:22" ht="18.75" x14ac:dyDescent="0.3">
      <c r="O34" s="48" t="s">
        <v>92</v>
      </c>
    </row>
    <row r="36" spans="14:22" ht="18.75" x14ac:dyDescent="0.3">
      <c r="N36" s="50"/>
      <c r="O36" s="51" t="s">
        <v>91</v>
      </c>
      <c r="P36" s="50"/>
      <c r="Q36" s="50"/>
      <c r="R36" s="50"/>
      <c r="S36" s="50"/>
      <c r="T36" s="50"/>
      <c r="U36" s="50"/>
      <c r="V36" s="50"/>
    </row>
    <row r="37" spans="14:22" ht="18.75" x14ac:dyDescent="0.3">
      <c r="O37" s="50"/>
    </row>
    <row r="38" spans="14:22" ht="18.75" x14ac:dyDescent="0.3">
      <c r="O38" s="50"/>
    </row>
  </sheetData>
  <hyperlinks>
    <hyperlink ref="O36" r:id="rId1" xr:uid="{E7B4CBD0-B4C0-43F8-ACF5-921BAEF673BC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Y41"/>
  <sheetViews>
    <sheetView workbookViewId="0">
      <selection activeCell="R1" sqref="R1:U1"/>
    </sheetView>
  </sheetViews>
  <sheetFormatPr defaultRowHeight="15" x14ac:dyDescent="0.25"/>
  <cols>
    <col min="1" max="1" width="21.85546875" customWidth="1"/>
    <col min="2" max="5" width="10.42578125" customWidth="1"/>
    <col min="22" max="22" width="74" customWidth="1"/>
    <col min="23" max="24" width="26.42578125" customWidth="1"/>
  </cols>
  <sheetData>
    <row r="1" spans="1:25" x14ac:dyDescent="0.25">
      <c r="A1" s="25"/>
      <c r="B1" s="55" t="s">
        <v>87</v>
      </c>
      <c r="C1" s="55"/>
      <c r="D1" s="55"/>
      <c r="E1" s="55"/>
      <c r="F1" s="56" t="s">
        <v>77</v>
      </c>
      <c r="G1" s="56"/>
      <c r="H1" s="56"/>
      <c r="I1" s="56"/>
      <c r="J1" s="57" t="s">
        <v>78</v>
      </c>
      <c r="K1" s="57"/>
      <c r="L1" s="57"/>
      <c r="M1" s="57"/>
      <c r="N1" s="59" t="s">
        <v>79</v>
      </c>
      <c r="O1" s="60"/>
      <c r="P1" s="60"/>
      <c r="Q1" s="61"/>
      <c r="R1" s="58" t="s">
        <v>90</v>
      </c>
      <c r="S1" s="58"/>
      <c r="T1" s="58"/>
      <c r="U1" s="58"/>
    </row>
    <row r="2" spans="1:25" s="22" customFormat="1" x14ac:dyDescent="0.25">
      <c r="A2" s="26" t="s">
        <v>39</v>
      </c>
      <c r="B2" s="20">
        <v>2023</v>
      </c>
      <c r="C2" s="20">
        <v>2030</v>
      </c>
      <c r="D2" s="20">
        <v>2040</v>
      </c>
      <c r="E2" s="20">
        <v>2050</v>
      </c>
      <c r="F2" s="20">
        <v>2023</v>
      </c>
      <c r="G2" s="20">
        <v>2030</v>
      </c>
      <c r="H2" s="20">
        <v>2040</v>
      </c>
      <c r="I2" s="20">
        <v>2050</v>
      </c>
      <c r="J2" s="20">
        <v>2023</v>
      </c>
      <c r="K2" s="20">
        <v>2030</v>
      </c>
      <c r="L2" s="20">
        <v>2040</v>
      </c>
      <c r="M2" s="20">
        <v>2050</v>
      </c>
      <c r="N2" s="20">
        <v>2023</v>
      </c>
      <c r="O2" s="20">
        <v>2030</v>
      </c>
      <c r="P2" s="20">
        <v>2040</v>
      </c>
      <c r="Q2" s="20">
        <v>2050</v>
      </c>
      <c r="R2" s="20">
        <v>2023</v>
      </c>
      <c r="S2" s="20">
        <v>2030</v>
      </c>
      <c r="T2" s="20">
        <v>2040</v>
      </c>
      <c r="U2" s="20">
        <v>2050</v>
      </c>
      <c r="V2" s="36" t="s">
        <v>70</v>
      </c>
      <c r="W2" s="21" t="s">
        <v>67</v>
      </c>
      <c r="X2" s="21" t="s">
        <v>68</v>
      </c>
      <c r="Y2"/>
    </row>
    <row r="3" spans="1:25" x14ac:dyDescent="0.25">
      <c r="A3" s="2" t="s">
        <v>0</v>
      </c>
      <c r="B3" s="3">
        <f>VLOOKUP($A3,'PS Annual LA Forecasts'!$A$2:$AI$42,8,0)</f>
        <v>2719</v>
      </c>
      <c r="C3" s="3">
        <f>VLOOKUP($A3,'PS Annual LA Forecasts'!$A$2:$AI$42,15,0)</f>
        <v>22980</v>
      </c>
      <c r="D3" s="3">
        <f>VLOOKUP($A3,'PS Annual LA Forecasts'!$A$2:$AI$42,25,0)</f>
        <v>77009</v>
      </c>
      <c r="E3" s="3">
        <f>VLOOKUP($A3,'PS Annual LA Forecasts'!$A$2:$AI$42,35,0)</f>
        <v>113275</v>
      </c>
      <c r="F3" s="3">
        <f>VLOOKUP($A3,'CT Annual LA Forecasts'!$A$2:$AI$42,8,0)</f>
        <v>2743</v>
      </c>
      <c r="G3" s="3">
        <f>VLOOKUP($A3,'CT Annual LA Forecasts'!$A$2:$AI$42,15,0)</f>
        <v>20561</v>
      </c>
      <c r="H3" s="3">
        <f>VLOOKUP($A3,'CT Annual LA Forecasts'!$A$2:$AI$42,25,0)</f>
        <v>76674</v>
      </c>
      <c r="I3" s="3">
        <f>VLOOKUP($A3,'CT Annual LA Forecasts'!$A$2:$AI$42,35,0)</f>
        <v>102983</v>
      </c>
      <c r="J3" s="3">
        <f>VLOOKUP($A3,'LTW Annual LA Forecasts'!$A$2:$AI$42,8,0)</f>
        <v>3784</v>
      </c>
      <c r="K3" s="3">
        <f>VLOOKUP($A3,'LTW Annual LA Forecasts'!$A$2:$AI$42,15,0)</f>
        <v>27011</v>
      </c>
      <c r="L3" s="3">
        <f>VLOOKUP($A3,'LTW Annual LA Forecasts'!$A$2:$AI$42,25,0)</f>
        <v>72088</v>
      </c>
      <c r="M3" s="3">
        <f>VLOOKUP($A3,'LTW Annual LA Forecasts'!$A$2:$AI$42,35,0)</f>
        <v>88187</v>
      </c>
      <c r="N3" s="3">
        <f>VLOOKUP($A3,'ST Annual LA Forecasts'!$A$2:$AI$42,8,0)</f>
        <v>2194</v>
      </c>
      <c r="O3" s="3">
        <f>VLOOKUP($A3,'ST Annual LA Forecasts'!$A$2:$AI$42,15,0)</f>
        <v>6744</v>
      </c>
      <c r="P3" s="3">
        <f>VLOOKUP($A3,'ST Annual LA Forecasts'!$A$2:$AI$42,25,0)</f>
        <v>25332</v>
      </c>
      <c r="Q3" s="3">
        <f>VLOOKUP($A3,'ST Annual LA Forecasts'!$A$2:$AI$42,35,0)</f>
        <v>63812</v>
      </c>
      <c r="R3" s="3">
        <f>VLOOKUP($A3,'FS Annual LA Forecasts'!$A$2:$AI$42,8,0)</f>
        <v>1950</v>
      </c>
      <c r="S3" s="3">
        <f>VLOOKUP($A3,'FS Annual LA Forecasts'!$A$2:$AI$42,15,0)</f>
        <v>6775</v>
      </c>
      <c r="T3" s="3">
        <f>VLOOKUP($A3,'FS Annual LA Forecasts'!$A$2:$AI$42,25,0)</f>
        <v>28039</v>
      </c>
      <c r="U3" s="3">
        <f>VLOOKUP($A3,'FS Annual LA Forecasts'!$A$2:$AI$42,35,0)</f>
        <v>57920</v>
      </c>
      <c r="V3" s="37" t="s">
        <v>71</v>
      </c>
      <c r="W3" s="2" t="s">
        <v>53</v>
      </c>
      <c r="X3" s="2" t="s">
        <v>56</v>
      </c>
    </row>
    <row r="4" spans="1:25" x14ac:dyDescent="0.25">
      <c r="A4" s="2" t="s">
        <v>1</v>
      </c>
      <c r="B4" s="3">
        <f>VLOOKUP($A4,'PS Annual LA Forecasts'!$A$2:$AI$42,8,0)</f>
        <v>214</v>
      </c>
      <c r="C4" s="3">
        <f>VLOOKUP($A4,'PS Annual LA Forecasts'!$A$2:$AI$42,15,0)</f>
        <v>1573</v>
      </c>
      <c r="D4" s="3">
        <f>VLOOKUP($A4,'PS Annual LA Forecasts'!$A$2:$AI$42,25,0)</f>
        <v>5319</v>
      </c>
      <c r="E4" s="3">
        <f>VLOOKUP($A4,'PS Annual LA Forecasts'!$A$2:$AI$42,35,0)</f>
        <v>7861</v>
      </c>
      <c r="F4" s="3">
        <f>VLOOKUP($A4,'CT Annual LA Forecasts'!$A$2:$AI$42,8,0)</f>
        <v>240</v>
      </c>
      <c r="G4" s="3">
        <f>VLOOKUP($A4,'CT Annual LA Forecasts'!$A$2:$AI$42,15,0)</f>
        <v>1483</v>
      </c>
      <c r="H4" s="3">
        <f>VLOOKUP($A4,'CT Annual LA Forecasts'!$A$2:$AI$42,25,0)</f>
        <v>5479</v>
      </c>
      <c r="I4" s="3">
        <f>VLOOKUP($A4,'CT Annual LA Forecasts'!$A$2:$AI$42,35,0)</f>
        <v>7267</v>
      </c>
      <c r="J4" s="3">
        <f>VLOOKUP($A4,'LTW Annual LA Forecasts'!$A$2:$AI$42,8,0)</f>
        <v>308</v>
      </c>
      <c r="K4" s="3">
        <f>VLOOKUP($A4,'LTW Annual LA Forecasts'!$A$2:$AI$42,15,0)</f>
        <v>1966</v>
      </c>
      <c r="L4" s="3">
        <f>VLOOKUP($A4,'LTW Annual LA Forecasts'!$A$2:$AI$42,25,0)</f>
        <v>5153</v>
      </c>
      <c r="M4" s="3">
        <f>VLOOKUP($A4,'LTW Annual LA Forecasts'!$A$2:$AI$42,35,0)</f>
        <v>6220</v>
      </c>
      <c r="N4" s="3">
        <f>VLOOKUP($A4,'ST Annual LA Forecasts'!$A$2:$AI$42,8,0)</f>
        <v>197</v>
      </c>
      <c r="O4" s="3">
        <f>VLOOKUP($A4,'ST Annual LA Forecasts'!$A$2:$AI$42,15,0)</f>
        <v>549</v>
      </c>
      <c r="P4" s="3">
        <f>VLOOKUP($A4,'ST Annual LA Forecasts'!$A$2:$AI$42,25,0)</f>
        <v>1999</v>
      </c>
      <c r="Q4" s="3">
        <f>VLOOKUP($A4,'ST Annual LA Forecasts'!$A$2:$AI$42,35,0)</f>
        <v>4673</v>
      </c>
      <c r="R4" s="3">
        <f>VLOOKUP($A4,'FS Annual LA Forecasts'!$A$2:$AI$42,8,0)</f>
        <v>182</v>
      </c>
      <c r="S4" s="3">
        <f>VLOOKUP($A4,'FS Annual LA Forecasts'!$A$2:$AI$42,15,0)</f>
        <v>520</v>
      </c>
      <c r="T4" s="3">
        <f>VLOOKUP($A4,'FS Annual LA Forecasts'!$A$2:$AI$42,25,0)</f>
        <v>1982</v>
      </c>
      <c r="U4" s="3">
        <f>VLOOKUP($A4,'FS Annual LA Forecasts'!$A$2:$AI$42,35,0)</f>
        <v>4014</v>
      </c>
      <c r="V4" s="37" t="s">
        <v>72</v>
      </c>
      <c r="W4" s="2" t="s">
        <v>65</v>
      </c>
      <c r="X4" s="2" t="s">
        <v>56</v>
      </c>
    </row>
    <row r="5" spans="1:25" x14ac:dyDescent="0.25">
      <c r="A5" s="2" t="s">
        <v>2</v>
      </c>
      <c r="B5" s="3">
        <f>VLOOKUP($A5,'PS Annual LA Forecasts'!$A$2:$AI$42,8,0)</f>
        <v>3696</v>
      </c>
      <c r="C5" s="3">
        <f>VLOOKUP($A5,'PS Annual LA Forecasts'!$A$2:$AI$42,15,0)</f>
        <v>37838</v>
      </c>
      <c r="D5" s="3">
        <f>VLOOKUP($A5,'PS Annual LA Forecasts'!$A$2:$AI$42,25,0)</f>
        <v>140718</v>
      </c>
      <c r="E5" s="3">
        <f>VLOOKUP($A5,'PS Annual LA Forecasts'!$A$2:$AI$42,35,0)</f>
        <v>209913</v>
      </c>
      <c r="F5" s="3">
        <f>VLOOKUP($A5,'CT Annual LA Forecasts'!$A$2:$AI$42,8,0)</f>
        <v>3685</v>
      </c>
      <c r="G5" s="3">
        <f>VLOOKUP($A5,'CT Annual LA Forecasts'!$A$2:$AI$42,15,0)</f>
        <v>31012</v>
      </c>
      <c r="H5" s="3">
        <f>VLOOKUP($A5,'CT Annual LA Forecasts'!$A$2:$AI$42,25,0)</f>
        <v>137869</v>
      </c>
      <c r="I5" s="3">
        <f>VLOOKUP($A5,'CT Annual LA Forecasts'!$A$2:$AI$42,35,0)</f>
        <v>185136</v>
      </c>
      <c r="J5" s="3">
        <f>VLOOKUP($A5,'LTW Annual LA Forecasts'!$A$2:$AI$42,8,0)</f>
        <v>5048</v>
      </c>
      <c r="K5" s="3">
        <f>VLOOKUP($A5,'LTW Annual LA Forecasts'!$A$2:$AI$42,15,0)</f>
        <v>43231</v>
      </c>
      <c r="L5" s="3">
        <f>VLOOKUP($A5,'LTW Annual LA Forecasts'!$A$2:$AI$42,25,0)</f>
        <v>128633</v>
      </c>
      <c r="M5" s="3">
        <f>VLOOKUP($A5,'LTW Annual LA Forecasts'!$A$2:$AI$42,35,0)</f>
        <v>155477</v>
      </c>
      <c r="N5" s="3">
        <f>VLOOKUP($A5,'ST Annual LA Forecasts'!$A$2:$AI$42,8,0)</f>
        <v>2877</v>
      </c>
      <c r="O5" s="3">
        <f>VLOOKUP($A5,'ST Annual LA Forecasts'!$A$2:$AI$42,15,0)</f>
        <v>9895</v>
      </c>
      <c r="P5" s="3">
        <f>VLOOKUP($A5,'ST Annual LA Forecasts'!$A$2:$AI$42,25,0)</f>
        <v>42384</v>
      </c>
      <c r="Q5" s="3">
        <f>VLOOKUP($A5,'ST Annual LA Forecasts'!$A$2:$AI$42,35,0)</f>
        <v>112133</v>
      </c>
      <c r="R5" s="3">
        <f>VLOOKUP($A5,'FS Annual LA Forecasts'!$A$2:$AI$42,8,0)</f>
        <v>2367</v>
      </c>
      <c r="S5" s="3">
        <f>VLOOKUP($A5,'FS Annual LA Forecasts'!$A$2:$AI$42,15,0)</f>
        <v>9290</v>
      </c>
      <c r="T5" s="3">
        <f>VLOOKUP($A5,'FS Annual LA Forecasts'!$A$2:$AI$42,25,0)</f>
        <v>42494</v>
      </c>
      <c r="U5" s="3">
        <f>VLOOKUP($A5,'FS Annual LA Forecasts'!$A$2:$AI$42,35,0)</f>
        <v>95429</v>
      </c>
      <c r="V5" s="37" t="s">
        <v>53</v>
      </c>
      <c r="W5" s="2" t="s">
        <v>53</v>
      </c>
      <c r="X5" s="2"/>
    </row>
    <row r="6" spans="1:25" x14ac:dyDescent="0.25">
      <c r="A6" s="2" t="s">
        <v>3</v>
      </c>
      <c r="B6" s="3">
        <f>VLOOKUP($A6,'PS Annual LA Forecasts'!$A$2:$AI$42,8,0)</f>
        <v>1377</v>
      </c>
      <c r="C6" s="3">
        <f>VLOOKUP($A6,'PS Annual LA Forecasts'!$A$2:$AI$42,15,0)</f>
        <v>15146</v>
      </c>
      <c r="D6" s="3">
        <f>VLOOKUP($A6,'PS Annual LA Forecasts'!$A$2:$AI$42,25,0)</f>
        <v>58417</v>
      </c>
      <c r="E6" s="3">
        <f>VLOOKUP($A6,'PS Annual LA Forecasts'!$A$2:$AI$42,35,0)</f>
        <v>87559</v>
      </c>
      <c r="F6" s="3">
        <f>VLOOKUP($A6,'CT Annual LA Forecasts'!$A$2:$AI$42,8,0)</f>
        <v>1452</v>
      </c>
      <c r="G6" s="3">
        <f>VLOOKUP($A6,'CT Annual LA Forecasts'!$A$2:$AI$42,15,0)</f>
        <v>12029</v>
      </c>
      <c r="H6" s="3">
        <f>VLOOKUP($A6,'CT Annual LA Forecasts'!$A$2:$AI$42,25,0)</f>
        <v>57265</v>
      </c>
      <c r="I6" s="3">
        <f>VLOOKUP($A6,'CT Annual LA Forecasts'!$A$2:$AI$42,35,0)</f>
        <v>76568</v>
      </c>
      <c r="J6" s="3">
        <f>VLOOKUP($A6,'LTW Annual LA Forecasts'!$A$2:$AI$42,8,0)</f>
        <v>1953</v>
      </c>
      <c r="K6" s="3">
        <f>VLOOKUP($A6,'LTW Annual LA Forecasts'!$A$2:$AI$42,15,0)</f>
        <v>17575</v>
      </c>
      <c r="L6" s="3">
        <f>VLOOKUP($A6,'LTW Annual LA Forecasts'!$A$2:$AI$42,25,0)</f>
        <v>53309</v>
      </c>
      <c r="M6" s="3">
        <f>VLOOKUP($A6,'LTW Annual LA Forecasts'!$A$2:$AI$42,35,0)</f>
        <v>63761</v>
      </c>
      <c r="N6" s="3">
        <f>VLOOKUP($A6,'ST Annual LA Forecasts'!$A$2:$AI$42,8,0)</f>
        <v>1142</v>
      </c>
      <c r="O6" s="3">
        <f>VLOOKUP($A6,'ST Annual LA Forecasts'!$A$2:$AI$42,15,0)</f>
        <v>3871</v>
      </c>
      <c r="P6" s="3">
        <f>VLOOKUP($A6,'ST Annual LA Forecasts'!$A$2:$AI$42,25,0)</f>
        <v>17307</v>
      </c>
      <c r="Q6" s="3">
        <f>VLOOKUP($A6,'ST Annual LA Forecasts'!$A$2:$AI$42,35,0)</f>
        <v>46089</v>
      </c>
      <c r="R6" s="3">
        <f>VLOOKUP($A6,'FS Annual LA Forecasts'!$A$2:$AI$42,8,0)</f>
        <v>950</v>
      </c>
      <c r="S6" s="3">
        <f>VLOOKUP($A6,'FS Annual LA Forecasts'!$A$2:$AI$42,15,0)</f>
        <v>3540</v>
      </c>
      <c r="T6" s="3">
        <f>VLOOKUP($A6,'FS Annual LA Forecasts'!$A$2:$AI$42,25,0)</f>
        <v>16521</v>
      </c>
      <c r="U6" s="3">
        <f>VLOOKUP($A6,'FS Annual LA Forecasts'!$A$2:$AI$42,35,0)</f>
        <v>38237</v>
      </c>
      <c r="V6" s="37" t="s">
        <v>53</v>
      </c>
      <c r="W6" s="2" t="s">
        <v>53</v>
      </c>
      <c r="X6" s="2"/>
    </row>
    <row r="7" spans="1:25" x14ac:dyDescent="0.25">
      <c r="A7" s="2" t="s">
        <v>4</v>
      </c>
      <c r="B7" s="3">
        <f>VLOOKUP($A7,'PS Annual LA Forecasts'!$A$2:$AI$42,8,0)</f>
        <v>5398</v>
      </c>
      <c r="C7" s="3">
        <f>VLOOKUP($A7,'PS Annual LA Forecasts'!$A$2:$AI$42,15,0)</f>
        <v>45178</v>
      </c>
      <c r="D7" s="3">
        <f>VLOOKUP($A7,'PS Annual LA Forecasts'!$A$2:$AI$42,25,0)</f>
        <v>160145</v>
      </c>
      <c r="E7" s="3">
        <f>VLOOKUP($A7,'PS Annual LA Forecasts'!$A$2:$AI$42,35,0)</f>
        <v>236826</v>
      </c>
      <c r="F7" s="3">
        <f>VLOOKUP($A7,'CT Annual LA Forecasts'!$A$2:$AI$42,8,0)</f>
        <v>5561</v>
      </c>
      <c r="G7" s="3">
        <f>VLOOKUP($A7,'CT Annual LA Forecasts'!$A$2:$AI$42,15,0)</f>
        <v>40181</v>
      </c>
      <c r="H7" s="3">
        <f>VLOOKUP($A7,'CT Annual LA Forecasts'!$A$2:$AI$42,25,0)</f>
        <v>162967</v>
      </c>
      <c r="I7" s="3">
        <f>VLOOKUP($A7,'CT Annual LA Forecasts'!$A$2:$AI$42,35,0)</f>
        <v>216171</v>
      </c>
      <c r="J7" s="3">
        <f>VLOOKUP($A7,'LTW Annual LA Forecasts'!$A$2:$AI$42,8,0)</f>
        <v>7201</v>
      </c>
      <c r="K7" s="3">
        <f>VLOOKUP($A7,'LTW Annual LA Forecasts'!$A$2:$AI$42,15,0)</f>
        <v>55060</v>
      </c>
      <c r="L7" s="3">
        <f>VLOOKUP($A7,'LTW Annual LA Forecasts'!$A$2:$AI$42,25,0)</f>
        <v>156624</v>
      </c>
      <c r="M7" s="3">
        <f>VLOOKUP($A7,'LTW Annual LA Forecasts'!$A$2:$AI$42,35,0)</f>
        <v>189821</v>
      </c>
      <c r="N7" s="3">
        <f>VLOOKUP($A7,'ST Annual LA Forecasts'!$A$2:$AI$42,8,0)</f>
        <v>4502</v>
      </c>
      <c r="O7" s="3">
        <f>VLOOKUP($A7,'ST Annual LA Forecasts'!$A$2:$AI$42,15,0)</f>
        <v>13867</v>
      </c>
      <c r="P7" s="3">
        <f>VLOOKUP($A7,'ST Annual LA Forecasts'!$A$2:$AI$42,25,0)</f>
        <v>52404</v>
      </c>
      <c r="Q7" s="3">
        <f>VLOOKUP($A7,'ST Annual LA Forecasts'!$A$2:$AI$42,35,0)</f>
        <v>132003</v>
      </c>
      <c r="R7" s="3">
        <f>VLOOKUP($A7,'FS Annual LA Forecasts'!$A$2:$AI$42,8,0)</f>
        <v>3886</v>
      </c>
      <c r="S7" s="3">
        <f>VLOOKUP($A7,'FS Annual LA Forecasts'!$A$2:$AI$42,15,0)</f>
        <v>13188</v>
      </c>
      <c r="T7" s="3">
        <f>VLOOKUP($A7,'FS Annual LA Forecasts'!$A$2:$AI$42,25,0)</f>
        <v>55186</v>
      </c>
      <c r="U7" s="3">
        <f>VLOOKUP($A7,'FS Annual LA Forecasts'!$A$2:$AI$42,35,0)</f>
        <v>119755</v>
      </c>
      <c r="V7" s="37" t="s">
        <v>54</v>
      </c>
      <c r="W7" s="2" t="s">
        <v>54</v>
      </c>
      <c r="X7" s="2"/>
    </row>
    <row r="8" spans="1:25" x14ac:dyDescent="0.25">
      <c r="A8" s="2" t="s">
        <v>5</v>
      </c>
      <c r="B8" s="3">
        <f>VLOOKUP($A8,'PS Annual LA Forecasts'!$A$2:$AI$42,8,0)</f>
        <v>458</v>
      </c>
      <c r="C8" s="3">
        <f>VLOOKUP($A8,'PS Annual LA Forecasts'!$A$2:$AI$42,15,0)</f>
        <v>4388</v>
      </c>
      <c r="D8" s="3">
        <f>VLOOKUP($A8,'PS Annual LA Forecasts'!$A$2:$AI$42,25,0)</f>
        <v>13590</v>
      </c>
      <c r="E8" s="3">
        <f>VLOOKUP($A8,'PS Annual LA Forecasts'!$A$2:$AI$42,35,0)</f>
        <v>19962</v>
      </c>
      <c r="F8" s="3">
        <f>VLOOKUP($A8,'CT Annual LA Forecasts'!$A$2:$AI$42,8,0)</f>
        <v>491</v>
      </c>
      <c r="G8" s="3">
        <f>VLOOKUP($A8,'CT Annual LA Forecasts'!$A$2:$AI$42,15,0)</f>
        <v>3887</v>
      </c>
      <c r="H8" s="3">
        <f>VLOOKUP($A8,'CT Annual LA Forecasts'!$A$2:$AI$42,25,0)</f>
        <v>13934</v>
      </c>
      <c r="I8" s="3">
        <f>VLOOKUP($A8,'CT Annual LA Forecasts'!$A$2:$AI$42,35,0)</f>
        <v>18248</v>
      </c>
      <c r="J8" s="3">
        <f>VLOOKUP($A8,'LTW Annual LA Forecasts'!$A$2:$AI$42,8,0)</f>
        <v>681</v>
      </c>
      <c r="K8" s="3">
        <f>VLOOKUP($A8,'LTW Annual LA Forecasts'!$A$2:$AI$42,15,0)</f>
        <v>5277</v>
      </c>
      <c r="L8" s="3">
        <f>VLOOKUP($A8,'LTW Annual LA Forecasts'!$A$2:$AI$42,25,0)</f>
        <v>13147</v>
      </c>
      <c r="M8" s="3">
        <f>VLOOKUP($A8,'LTW Annual LA Forecasts'!$A$2:$AI$42,35,0)</f>
        <v>15780</v>
      </c>
      <c r="N8" s="3">
        <f>VLOOKUP($A8,'ST Annual LA Forecasts'!$A$2:$AI$42,8,0)</f>
        <v>394</v>
      </c>
      <c r="O8" s="3">
        <f>VLOOKUP($A8,'ST Annual LA Forecasts'!$A$2:$AI$42,15,0)</f>
        <v>1320</v>
      </c>
      <c r="P8" s="3">
        <f>VLOOKUP($A8,'ST Annual LA Forecasts'!$A$2:$AI$42,25,0)</f>
        <v>4930</v>
      </c>
      <c r="Q8" s="3">
        <f>VLOOKUP($A8,'ST Annual LA Forecasts'!$A$2:$AI$42,35,0)</f>
        <v>11579</v>
      </c>
      <c r="R8" s="3">
        <f>VLOOKUP($A8,'FS Annual LA Forecasts'!$A$2:$AI$42,8,0)</f>
        <v>343</v>
      </c>
      <c r="S8" s="3">
        <f>VLOOKUP($A8,'FS Annual LA Forecasts'!$A$2:$AI$42,15,0)</f>
        <v>1210</v>
      </c>
      <c r="T8" s="3">
        <f>VLOOKUP($A8,'FS Annual LA Forecasts'!$A$2:$AI$42,25,0)</f>
        <v>5095</v>
      </c>
      <c r="U8" s="3">
        <f>VLOOKUP($A8,'FS Annual LA Forecasts'!$A$2:$AI$42,35,0)</f>
        <v>10414</v>
      </c>
      <c r="V8" s="37" t="s">
        <v>73</v>
      </c>
      <c r="W8" s="2" t="s">
        <v>53</v>
      </c>
      <c r="X8" s="2" t="s">
        <v>59</v>
      </c>
    </row>
    <row r="9" spans="1:25" x14ac:dyDescent="0.25">
      <c r="A9" s="2" t="s">
        <v>6</v>
      </c>
      <c r="B9" s="3">
        <f>VLOOKUP($A9,'PS Annual LA Forecasts'!$A$2:$AI$42,8,0)</f>
        <v>869</v>
      </c>
      <c r="C9" s="3">
        <f>VLOOKUP($A9,'PS Annual LA Forecasts'!$A$2:$AI$42,15,0)</f>
        <v>8790</v>
      </c>
      <c r="D9" s="3">
        <f>VLOOKUP($A9,'PS Annual LA Forecasts'!$A$2:$AI$42,25,0)</f>
        <v>32610</v>
      </c>
      <c r="E9" s="3">
        <f>VLOOKUP($A9,'PS Annual LA Forecasts'!$A$2:$AI$42,35,0)</f>
        <v>48503</v>
      </c>
      <c r="F9" s="3">
        <f>VLOOKUP($A9,'CT Annual LA Forecasts'!$A$2:$AI$42,8,0)</f>
        <v>921</v>
      </c>
      <c r="G9" s="3">
        <f>VLOOKUP($A9,'CT Annual LA Forecasts'!$A$2:$AI$42,15,0)</f>
        <v>7413</v>
      </c>
      <c r="H9" s="3">
        <f>VLOOKUP($A9,'CT Annual LA Forecasts'!$A$2:$AI$42,25,0)</f>
        <v>32797</v>
      </c>
      <c r="I9" s="3">
        <f>VLOOKUP($A9,'CT Annual LA Forecasts'!$A$2:$AI$42,35,0)</f>
        <v>43531</v>
      </c>
      <c r="J9" s="3">
        <f>VLOOKUP($A9,'LTW Annual LA Forecasts'!$A$2:$AI$42,8,0)</f>
        <v>1189</v>
      </c>
      <c r="K9" s="3">
        <f>VLOOKUP($A9,'LTW Annual LA Forecasts'!$A$2:$AI$42,15,0)</f>
        <v>10444</v>
      </c>
      <c r="L9" s="3">
        <f>VLOOKUP($A9,'LTW Annual LA Forecasts'!$A$2:$AI$42,25,0)</f>
        <v>31505</v>
      </c>
      <c r="M9" s="3">
        <f>VLOOKUP($A9,'LTW Annual LA Forecasts'!$A$2:$AI$42,35,0)</f>
        <v>38004</v>
      </c>
      <c r="N9" s="3">
        <f>VLOOKUP($A9,'ST Annual LA Forecasts'!$A$2:$AI$42,8,0)</f>
        <v>737</v>
      </c>
      <c r="O9" s="3">
        <f>VLOOKUP($A9,'ST Annual LA Forecasts'!$A$2:$AI$42,15,0)</f>
        <v>2502</v>
      </c>
      <c r="P9" s="3">
        <f>VLOOKUP($A9,'ST Annual LA Forecasts'!$A$2:$AI$42,25,0)</f>
        <v>10257</v>
      </c>
      <c r="Q9" s="3">
        <f>VLOOKUP($A9,'ST Annual LA Forecasts'!$A$2:$AI$42,35,0)</f>
        <v>26415</v>
      </c>
      <c r="R9" s="3">
        <f>VLOOKUP($A9,'FS Annual LA Forecasts'!$A$2:$AI$42,8,0)</f>
        <v>598</v>
      </c>
      <c r="S9" s="3">
        <f>VLOOKUP($A9,'FS Annual LA Forecasts'!$A$2:$AI$42,15,0)</f>
        <v>2289</v>
      </c>
      <c r="T9" s="3">
        <f>VLOOKUP($A9,'FS Annual LA Forecasts'!$A$2:$AI$42,25,0)</f>
        <v>10258</v>
      </c>
      <c r="U9" s="3">
        <f>VLOOKUP($A9,'FS Annual LA Forecasts'!$A$2:$AI$42,35,0)</f>
        <v>23177</v>
      </c>
      <c r="V9" s="37" t="s">
        <v>55</v>
      </c>
      <c r="W9" s="2" t="s">
        <v>55</v>
      </c>
      <c r="X9" s="2"/>
    </row>
    <row r="10" spans="1:25" x14ac:dyDescent="0.25">
      <c r="A10" s="2" t="s">
        <v>7</v>
      </c>
      <c r="B10" s="3">
        <f>VLOOKUP($A10,'PS Annual LA Forecasts'!$A$2:$AI$42,8,0)</f>
        <v>2942</v>
      </c>
      <c r="C10" s="3">
        <f>VLOOKUP($A10,'PS Annual LA Forecasts'!$A$2:$AI$42,15,0)</f>
        <v>24482</v>
      </c>
      <c r="D10" s="3">
        <f>VLOOKUP($A10,'PS Annual LA Forecasts'!$A$2:$AI$42,25,0)</f>
        <v>88890</v>
      </c>
      <c r="E10" s="3">
        <f>VLOOKUP($A10,'PS Annual LA Forecasts'!$A$2:$AI$42,35,0)</f>
        <v>132228</v>
      </c>
      <c r="F10" s="3">
        <f>VLOOKUP($A10,'CT Annual LA Forecasts'!$A$2:$AI$42,8,0)</f>
        <v>3216</v>
      </c>
      <c r="G10" s="3">
        <f>VLOOKUP($A10,'CT Annual LA Forecasts'!$A$2:$AI$42,15,0)</f>
        <v>21550</v>
      </c>
      <c r="H10" s="3">
        <f>VLOOKUP($A10,'CT Annual LA Forecasts'!$A$2:$AI$42,25,0)</f>
        <v>89173</v>
      </c>
      <c r="I10" s="3">
        <f>VLOOKUP($A10,'CT Annual LA Forecasts'!$A$2:$AI$42,35,0)</f>
        <v>119091</v>
      </c>
      <c r="J10" s="3">
        <f>VLOOKUP($A10,'LTW Annual LA Forecasts'!$A$2:$AI$42,8,0)</f>
        <v>4168</v>
      </c>
      <c r="K10" s="3">
        <f>VLOOKUP($A10,'LTW Annual LA Forecasts'!$A$2:$AI$42,15,0)</f>
        <v>29552</v>
      </c>
      <c r="L10" s="3">
        <f>VLOOKUP($A10,'LTW Annual LA Forecasts'!$A$2:$AI$42,25,0)</f>
        <v>83333</v>
      </c>
      <c r="M10" s="3">
        <f>VLOOKUP($A10,'LTW Annual LA Forecasts'!$A$2:$AI$42,35,0)</f>
        <v>100277</v>
      </c>
      <c r="N10" s="3">
        <f>VLOOKUP($A10,'ST Annual LA Forecasts'!$A$2:$AI$42,8,0)</f>
        <v>2597</v>
      </c>
      <c r="O10" s="3">
        <f>VLOOKUP($A10,'ST Annual LA Forecasts'!$A$2:$AI$42,15,0)</f>
        <v>7598</v>
      </c>
      <c r="P10" s="3">
        <f>VLOOKUP($A10,'ST Annual LA Forecasts'!$A$2:$AI$42,25,0)</f>
        <v>28865</v>
      </c>
      <c r="Q10" s="3">
        <f>VLOOKUP($A10,'ST Annual LA Forecasts'!$A$2:$AI$42,35,0)</f>
        <v>72986</v>
      </c>
      <c r="R10" s="3">
        <f>VLOOKUP($A10,'FS Annual LA Forecasts'!$A$2:$AI$42,8,0)</f>
        <v>2297</v>
      </c>
      <c r="S10" s="3">
        <f>VLOOKUP($A10,'FS Annual LA Forecasts'!$A$2:$AI$42,15,0)</f>
        <v>7270</v>
      </c>
      <c r="T10" s="3">
        <f>VLOOKUP($A10,'FS Annual LA Forecasts'!$A$2:$AI$42,25,0)</f>
        <v>29292</v>
      </c>
      <c r="U10" s="3">
        <f>VLOOKUP($A10,'FS Annual LA Forecasts'!$A$2:$AI$42,35,0)</f>
        <v>62957</v>
      </c>
      <c r="V10" s="37" t="s">
        <v>56</v>
      </c>
      <c r="W10" s="2" t="s">
        <v>56</v>
      </c>
      <c r="X10" s="2"/>
    </row>
    <row r="11" spans="1:25" x14ac:dyDescent="0.25">
      <c r="A11" s="2" t="s">
        <v>8</v>
      </c>
      <c r="B11" s="3">
        <f>VLOOKUP($A11,'PS Annual LA Forecasts'!$A$2:$AI$42,8,0)</f>
        <v>501</v>
      </c>
      <c r="C11" s="3">
        <f>VLOOKUP($A11,'PS Annual LA Forecasts'!$A$2:$AI$42,15,0)</f>
        <v>5551</v>
      </c>
      <c r="D11" s="3">
        <f>VLOOKUP($A11,'PS Annual LA Forecasts'!$A$2:$AI$42,25,0)</f>
        <v>14075</v>
      </c>
      <c r="E11" s="3">
        <f>VLOOKUP($A11,'PS Annual LA Forecasts'!$A$2:$AI$42,35,0)</f>
        <v>20077</v>
      </c>
      <c r="F11" s="3">
        <f>VLOOKUP($A11,'CT Annual LA Forecasts'!$A$2:$AI$42,8,0)</f>
        <v>570</v>
      </c>
      <c r="G11" s="3">
        <f>VLOOKUP($A11,'CT Annual LA Forecasts'!$A$2:$AI$42,15,0)</f>
        <v>4879</v>
      </c>
      <c r="H11" s="3">
        <f>VLOOKUP($A11,'CT Annual LA Forecasts'!$A$2:$AI$42,25,0)</f>
        <v>15077</v>
      </c>
      <c r="I11" s="3">
        <f>VLOOKUP($A11,'CT Annual LA Forecasts'!$A$2:$AI$42,35,0)</f>
        <v>19072</v>
      </c>
      <c r="J11" s="3">
        <f>VLOOKUP($A11,'LTW Annual LA Forecasts'!$A$2:$AI$42,8,0)</f>
        <v>803</v>
      </c>
      <c r="K11" s="3">
        <f>VLOOKUP($A11,'LTW Annual LA Forecasts'!$A$2:$AI$42,15,0)</f>
        <v>6502</v>
      </c>
      <c r="L11" s="3">
        <f>VLOOKUP($A11,'LTW Annual LA Forecasts'!$A$2:$AI$42,25,0)</f>
        <v>14356</v>
      </c>
      <c r="M11" s="3">
        <f>VLOOKUP($A11,'LTW Annual LA Forecasts'!$A$2:$AI$42,35,0)</f>
        <v>16784</v>
      </c>
      <c r="N11" s="3">
        <f>VLOOKUP($A11,'ST Annual LA Forecasts'!$A$2:$AI$42,8,0)</f>
        <v>463</v>
      </c>
      <c r="O11" s="3">
        <f>VLOOKUP($A11,'ST Annual LA Forecasts'!$A$2:$AI$42,15,0)</f>
        <v>1700</v>
      </c>
      <c r="P11" s="3">
        <f>VLOOKUP($A11,'ST Annual LA Forecasts'!$A$2:$AI$42,25,0)</f>
        <v>6397</v>
      </c>
      <c r="Q11" s="3">
        <f>VLOOKUP($A11,'ST Annual LA Forecasts'!$A$2:$AI$42,35,0)</f>
        <v>12548</v>
      </c>
      <c r="R11" s="3">
        <f>VLOOKUP($A11,'FS Annual LA Forecasts'!$A$2:$AI$42,8,0)</f>
        <v>419</v>
      </c>
      <c r="S11" s="3">
        <f>VLOOKUP($A11,'FS Annual LA Forecasts'!$A$2:$AI$42,15,0)</f>
        <v>1450</v>
      </c>
      <c r="T11" s="3">
        <f>VLOOKUP($A11,'FS Annual LA Forecasts'!$A$2:$AI$42,25,0)</f>
        <v>6339</v>
      </c>
      <c r="U11" s="3">
        <f>VLOOKUP($A11,'FS Annual LA Forecasts'!$A$2:$AI$42,35,0)</f>
        <v>12021</v>
      </c>
      <c r="V11" s="37" t="s">
        <v>57</v>
      </c>
      <c r="W11" s="2" t="s">
        <v>57</v>
      </c>
      <c r="X11" s="2"/>
    </row>
    <row r="12" spans="1:25" x14ac:dyDescent="0.25">
      <c r="A12" s="2" t="s">
        <v>9</v>
      </c>
      <c r="B12" s="3">
        <f>VLOOKUP($A12,'PS Annual LA Forecasts'!$A$2:$AI$42,8,0)</f>
        <v>3463</v>
      </c>
      <c r="C12" s="3">
        <f>VLOOKUP($A12,'PS Annual LA Forecasts'!$A$2:$AI$42,15,0)</f>
        <v>32142</v>
      </c>
      <c r="D12" s="3">
        <f>VLOOKUP($A12,'PS Annual LA Forecasts'!$A$2:$AI$42,25,0)</f>
        <v>103270</v>
      </c>
      <c r="E12" s="3">
        <f>VLOOKUP($A12,'PS Annual LA Forecasts'!$A$2:$AI$42,35,0)</f>
        <v>151874</v>
      </c>
      <c r="F12" s="3">
        <f>VLOOKUP($A12,'CT Annual LA Forecasts'!$A$2:$AI$42,8,0)</f>
        <v>4290</v>
      </c>
      <c r="G12" s="3">
        <f>VLOOKUP($A12,'CT Annual LA Forecasts'!$A$2:$AI$42,15,0)</f>
        <v>28564</v>
      </c>
      <c r="H12" s="3">
        <f>VLOOKUP($A12,'CT Annual LA Forecasts'!$A$2:$AI$42,25,0)</f>
        <v>106772</v>
      </c>
      <c r="I12" s="3">
        <f>VLOOKUP($A12,'CT Annual LA Forecasts'!$A$2:$AI$42,35,0)</f>
        <v>139469</v>
      </c>
      <c r="J12" s="3">
        <f>VLOOKUP($A12,'LTW Annual LA Forecasts'!$A$2:$AI$42,8,0)</f>
        <v>5571</v>
      </c>
      <c r="K12" s="3">
        <f>VLOOKUP($A12,'LTW Annual LA Forecasts'!$A$2:$AI$42,15,0)</f>
        <v>39245</v>
      </c>
      <c r="L12" s="3">
        <f>VLOOKUP($A12,'LTW Annual LA Forecasts'!$A$2:$AI$42,25,0)</f>
        <v>100246</v>
      </c>
      <c r="M12" s="3">
        <f>VLOOKUP($A12,'LTW Annual LA Forecasts'!$A$2:$AI$42,35,0)</f>
        <v>118408</v>
      </c>
      <c r="N12" s="3">
        <f>VLOOKUP($A12,'ST Annual LA Forecasts'!$A$2:$AI$42,8,0)</f>
        <v>3510</v>
      </c>
      <c r="O12" s="3">
        <f>VLOOKUP($A12,'ST Annual LA Forecasts'!$A$2:$AI$42,15,0)</f>
        <v>10448</v>
      </c>
      <c r="P12" s="3">
        <f>VLOOKUP($A12,'ST Annual LA Forecasts'!$A$2:$AI$42,25,0)</f>
        <v>37882</v>
      </c>
      <c r="Q12" s="3">
        <f>VLOOKUP($A12,'ST Annual LA Forecasts'!$A$2:$AI$42,35,0)</f>
        <v>86982</v>
      </c>
      <c r="R12" s="3">
        <f>VLOOKUP($A12,'FS Annual LA Forecasts'!$A$2:$AI$42,8,0)</f>
        <v>3156</v>
      </c>
      <c r="S12" s="3">
        <f>VLOOKUP($A12,'FS Annual LA Forecasts'!$A$2:$AI$42,15,0)</f>
        <v>9513</v>
      </c>
      <c r="T12" s="3">
        <f>VLOOKUP($A12,'FS Annual LA Forecasts'!$A$2:$AI$42,25,0)</f>
        <v>37814</v>
      </c>
      <c r="U12" s="3">
        <f>VLOOKUP($A12,'FS Annual LA Forecasts'!$A$2:$AI$42,35,0)</f>
        <v>77310</v>
      </c>
      <c r="V12" s="37" t="s">
        <v>74</v>
      </c>
      <c r="W12" s="2" t="s">
        <v>58</v>
      </c>
      <c r="X12" s="2" t="s">
        <v>59</v>
      </c>
    </row>
    <row r="13" spans="1:25" x14ac:dyDescent="0.25">
      <c r="A13" s="2" t="s">
        <v>10</v>
      </c>
      <c r="B13" s="3">
        <f>VLOOKUP($A13,'PS Annual LA Forecasts'!$A$2:$AI$42,8,0)</f>
        <v>1576</v>
      </c>
      <c r="C13" s="3">
        <f>VLOOKUP($A13,'PS Annual LA Forecasts'!$A$2:$AI$42,15,0)</f>
        <v>15448</v>
      </c>
      <c r="D13" s="3">
        <f>VLOOKUP($A13,'PS Annual LA Forecasts'!$A$2:$AI$42,25,0)</f>
        <v>58997</v>
      </c>
      <c r="E13" s="3">
        <f>VLOOKUP($A13,'PS Annual LA Forecasts'!$A$2:$AI$42,35,0)</f>
        <v>87971</v>
      </c>
      <c r="F13" s="3">
        <f>VLOOKUP($A13,'CT Annual LA Forecasts'!$A$2:$AI$42,8,0)</f>
        <v>1681</v>
      </c>
      <c r="G13" s="3">
        <f>VLOOKUP($A13,'CT Annual LA Forecasts'!$A$2:$AI$42,15,0)</f>
        <v>13147</v>
      </c>
      <c r="H13" s="3">
        <f>VLOOKUP($A13,'CT Annual LA Forecasts'!$A$2:$AI$42,25,0)</f>
        <v>59590</v>
      </c>
      <c r="I13" s="3">
        <f>VLOOKUP($A13,'CT Annual LA Forecasts'!$A$2:$AI$42,35,0)</f>
        <v>79763</v>
      </c>
      <c r="J13" s="3">
        <f>VLOOKUP($A13,'LTW Annual LA Forecasts'!$A$2:$AI$42,8,0)</f>
        <v>2185</v>
      </c>
      <c r="K13" s="3">
        <f>VLOOKUP($A13,'LTW Annual LA Forecasts'!$A$2:$AI$42,15,0)</f>
        <v>18661</v>
      </c>
      <c r="L13" s="3">
        <f>VLOOKUP($A13,'LTW Annual LA Forecasts'!$A$2:$AI$42,25,0)</f>
        <v>57305</v>
      </c>
      <c r="M13" s="3">
        <f>VLOOKUP($A13,'LTW Annual LA Forecasts'!$A$2:$AI$42,35,0)</f>
        <v>69863</v>
      </c>
      <c r="N13" s="3">
        <f>VLOOKUP($A13,'ST Annual LA Forecasts'!$A$2:$AI$42,8,0)</f>
        <v>1340</v>
      </c>
      <c r="O13" s="3">
        <f>VLOOKUP($A13,'ST Annual LA Forecasts'!$A$2:$AI$42,15,0)</f>
        <v>4377</v>
      </c>
      <c r="P13" s="3">
        <f>VLOOKUP($A13,'ST Annual LA Forecasts'!$A$2:$AI$42,25,0)</f>
        <v>18559</v>
      </c>
      <c r="Q13" s="3">
        <f>VLOOKUP($A13,'ST Annual LA Forecasts'!$A$2:$AI$42,35,0)</f>
        <v>49277</v>
      </c>
      <c r="R13" s="3">
        <f>VLOOKUP($A13,'FS Annual LA Forecasts'!$A$2:$AI$42,8,0)</f>
        <v>1114</v>
      </c>
      <c r="S13" s="3">
        <f>VLOOKUP($A13,'FS Annual LA Forecasts'!$A$2:$AI$42,15,0)</f>
        <v>4115</v>
      </c>
      <c r="T13" s="3">
        <f>VLOOKUP($A13,'FS Annual LA Forecasts'!$A$2:$AI$42,25,0)</f>
        <v>18356</v>
      </c>
      <c r="U13" s="3">
        <f>VLOOKUP($A13,'FS Annual LA Forecasts'!$A$2:$AI$42,35,0)</f>
        <v>41841</v>
      </c>
      <c r="V13" s="37" t="s">
        <v>54</v>
      </c>
      <c r="W13" s="2" t="s">
        <v>54</v>
      </c>
      <c r="X13" s="2"/>
    </row>
    <row r="14" spans="1:25" x14ac:dyDescent="0.25">
      <c r="A14" s="2" t="s">
        <v>11</v>
      </c>
      <c r="B14" s="3">
        <f>VLOOKUP($A14,'PS Annual LA Forecasts'!$A$2:$AI$42,8,0)</f>
        <v>1149</v>
      </c>
      <c r="C14" s="3">
        <f>VLOOKUP($A14,'PS Annual LA Forecasts'!$A$2:$AI$42,15,0)</f>
        <v>10039</v>
      </c>
      <c r="D14" s="3">
        <f>VLOOKUP($A14,'PS Annual LA Forecasts'!$A$2:$AI$42,25,0)</f>
        <v>28262</v>
      </c>
      <c r="E14" s="3">
        <f>VLOOKUP($A14,'PS Annual LA Forecasts'!$A$2:$AI$42,35,0)</f>
        <v>41534</v>
      </c>
      <c r="F14" s="3">
        <f>VLOOKUP($A14,'CT Annual LA Forecasts'!$A$2:$AI$42,8,0)</f>
        <v>1337</v>
      </c>
      <c r="G14" s="3">
        <f>VLOOKUP($A14,'CT Annual LA Forecasts'!$A$2:$AI$42,15,0)</f>
        <v>9467</v>
      </c>
      <c r="H14" s="3">
        <f>VLOOKUP($A14,'CT Annual LA Forecasts'!$A$2:$AI$42,25,0)</f>
        <v>30996</v>
      </c>
      <c r="I14" s="3">
        <f>VLOOKUP($A14,'CT Annual LA Forecasts'!$A$2:$AI$42,35,0)</f>
        <v>39795</v>
      </c>
      <c r="J14" s="3">
        <f>VLOOKUP($A14,'LTW Annual LA Forecasts'!$A$2:$AI$42,8,0)</f>
        <v>1728</v>
      </c>
      <c r="K14" s="3">
        <f>VLOOKUP($A14,'LTW Annual LA Forecasts'!$A$2:$AI$42,15,0)</f>
        <v>12278</v>
      </c>
      <c r="L14" s="3">
        <f>VLOOKUP($A14,'LTW Annual LA Forecasts'!$A$2:$AI$42,25,0)</f>
        <v>29843</v>
      </c>
      <c r="M14" s="3">
        <f>VLOOKUP($A14,'LTW Annual LA Forecasts'!$A$2:$AI$42,35,0)</f>
        <v>35479</v>
      </c>
      <c r="N14" s="3">
        <f>VLOOKUP($A14,'ST Annual LA Forecasts'!$A$2:$AI$42,8,0)</f>
        <v>1086</v>
      </c>
      <c r="O14" s="3">
        <f>VLOOKUP($A14,'ST Annual LA Forecasts'!$A$2:$AI$42,15,0)</f>
        <v>3612</v>
      </c>
      <c r="P14" s="3">
        <f>VLOOKUP($A14,'ST Annual LA Forecasts'!$A$2:$AI$42,25,0)</f>
        <v>11880</v>
      </c>
      <c r="Q14" s="3">
        <f>VLOOKUP($A14,'ST Annual LA Forecasts'!$A$2:$AI$42,35,0)</f>
        <v>25198</v>
      </c>
      <c r="R14" s="3">
        <f>VLOOKUP($A14,'FS Annual LA Forecasts'!$A$2:$AI$42,8,0)</f>
        <v>955</v>
      </c>
      <c r="S14" s="3">
        <f>VLOOKUP($A14,'FS Annual LA Forecasts'!$A$2:$AI$42,15,0)</f>
        <v>3109</v>
      </c>
      <c r="T14" s="3">
        <f>VLOOKUP($A14,'FS Annual LA Forecasts'!$A$2:$AI$42,25,0)</f>
        <v>12237</v>
      </c>
      <c r="U14" s="3">
        <f>VLOOKUP($A14,'FS Annual LA Forecasts'!$A$2:$AI$42,35,0)</f>
        <v>23702</v>
      </c>
      <c r="V14" s="37" t="s">
        <v>59</v>
      </c>
      <c r="W14" s="2" t="s">
        <v>59</v>
      </c>
      <c r="X14" s="2"/>
    </row>
    <row r="15" spans="1:25" x14ac:dyDescent="0.25">
      <c r="A15" s="2" t="s">
        <v>12</v>
      </c>
      <c r="B15" s="3">
        <f>VLOOKUP($A15,'PS Annual LA Forecasts'!$A$2:$AI$42,8,0)</f>
        <v>1262</v>
      </c>
      <c r="C15" s="3">
        <f>VLOOKUP($A15,'PS Annual LA Forecasts'!$A$2:$AI$42,15,0)</f>
        <v>12398</v>
      </c>
      <c r="D15" s="3">
        <f>VLOOKUP($A15,'PS Annual LA Forecasts'!$A$2:$AI$42,25,0)</f>
        <v>45520</v>
      </c>
      <c r="E15" s="3">
        <f>VLOOKUP($A15,'PS Annual LA Forecasts'!$A$2:$AI$42,35,0)</f>
        <v>68871</v>
      </c>
      <c r="F15" s="3">
        <f>VLOOKUP($A15,'CT Annual LA Forecasts'!$A$2:$AI$42,8,0)</f>
        <v>1591</v>
      </c>
      <c r="G15" s="3">
        <f>VLOOKUP($A15,'CT Annual LA Forecasts'!$A$2:$AI$42,15,0)</f>
        <v>10836</v>
      </c>
      <c r="H15" s="3">
        <f>VLOOKUP($A15,'CT Annual LA Forecasts'!$A$2:$AI$42,25,0)</f>
        <v>46619</v>
      </c>
      <c r="I15" s="3">
        <f>VLOOKUP($A15,'CT Annual LA Forecasts'!$A$2:$AI$42,35,0)</f>
        <v>61240</v>
      </c>
      <c r="J15" s="3">
        <f>VLOOKUP($A15,'LTW Annual LA Forecasts'!$A$2:$AI$42,8,0)</f>
        <v>1951</v>
      </c>
      <c r="K15" s="3">
        <f>VLOOKUP($A15,'LTW Annual LA Forecasts'!$A$2:$AI$42,15,0)</f>
        <v>15267</v>
      </c>
      <c r="L15" s="3">
        <f>VLOOKUP($A15,'LTW Annual LA Forecasts'!$A$2:$AI$42,25,0)</f>
        <v>44520</v>
      </c>
      <c r="M15" s="3">
        <f>VLOOKUP($A15,'LTW Annual LA Forecasts'!$A$2:$AI$42,35,0)</f>
        <v>52770</v>
      </c>
      <c r="N15" s="3">
        <f>VLOOKUP($A15,'ST Annual LA Forecasts'!$A$2:$AI$42,8,0)</f>
        <v>1282</v>
      </c>
      <c r="O15" s="3">
        <f>VLOOKUP($A15,'ST Annual LA Forecasts'!$A$2:$AI$42,15,0)</f>
        <v>4088</v>
      </c>
      <c r="P15" s="3">
        <f>VLOOKUP($A15,'ST Annual LA Forecasts'!$A$2:$AI$42,25,0)</f>
        <v>15466</v>
      </c>
      <c r="Q15" s="3">
        <f>VLOOKUP($A15,'ST Annual LA Forecasts'!$A$2:$AI$42,35,0)</f>
        <v>37324</v>
      </c>
      <c r="R15" s="3">
        <f>VLOOKUP($A15,'FS Annual LA Forecasts'!$A$2:$AI$42,8,0)</f>
        <v>1095</v>
      </c>
      <c r="S15" s="3">
        <f>VLOOKUP($A15,'FS Annual LA Forecasts'!$A$2:$AI$42,15,0)</f>
        <v>3419</v>
      </c>
      <c r="T15" s="3">
        <f>VLOOKUP($A15,'FS Annual LA Forecasts'!$A$2:$AI$42,25,0)</f>
        <v>14368</v>
      </c>
      <c r="U15" s="3">
        <f>VLOOKUP($A15,'FS Annual LA Forecasts'!$A$2:$AI$42,35,0)</f>
        <v>32040</v>
      </c>
      <c r="V15" s="37" t="s">
        <v>73</v>
      </c>
      <c r="W15" s="2" t="s">
        <v>53</v>
      </c>
      <c r="X15" s="2" t="s">
        <v>59</v>
      </c>
    </row>
    <row r="16" spans="1:25" x14ac:dyDescent="0.25">
      <c r="A16" s="2" t="s">
        <v>13</v>
      </c>
      <c r="B16" s="3">
        <f>VLOOKUP($A16,'PS Annual LA Forecasts'!$A$2:$AI$42,8,0)</f>
        <v>986</v>
      </c>
      <c r="C16" s="3">
        <f>VLOOKUP($A16,'PS Annual LA Forecasts'!$A$2:$AI$42,15,0)</f>
        <v>8702</v>
      </c>
      <c r="D16" s="3">
        <f>VLOOKUP($A16,'PS Annual LA Forecasts'!$A$2:$AI$42,25,0)</f>
        <v>29910</v>
      </c>
      <c r="E16" s="3">
        <f>VLOOKUP($A16,'PS Annual LA Forecasts'!$A$2:$AI$42,35,0)</f>
        <v>44061</v>
      </c>
      <c r="F16" s="3">
        <f>VLOOKUP($A16,'CT Annual LA Forecasts'!$A$2:$AI$42,8,0)</f>
        <v>988</v>
      </c>
      <c r="G16" s="3">
        <f>VLOOKUP($A16,'CT Annual LA Forecasts'!$A$2:$AI$42,15,0)</f>
        <v>7672</v>
      </c>
      <c r="H16" s="3">
        <f>VLOOKUP($A16,'CT Annual LA Forecasts'!$A$2:$AI$42,25,0)</f>
        <v>30430</v>
      </c>
      <c r="I16" s="3">
        <f>VLOOKUP($A16,'CT Annual LA Forecasts'!$A$2:$AI$42,35,0)</f>
        <v>40330</v>
      </c>
      <c r="J16" s="3">
        <f>VLOOKUP($A16,'LTW Annual LA Forecasts'!$A$2:$AI$42,8,0)</f>
        <v>1299</v>
      </c>
      <c r="K16" s="3">
        <f>VLOOKUP($A16,'LTW Annual LA Forecasts'!$A$2:$AI$42,15,0)</f>
        <v>10374</v>
      </c>
      <c r="L16" s="3">
        <f>VLOOKUP($A16,'LTW Annual LA Forecasts'!$A$2:$AI$42,25,0)</f>
        <v>29321</v>
      </c>
      <c r="M16" s="3">
        <f>VLOOKUP($A16,'LTW Annual LA Forecasts'!$A$2:$AI$42,35,0)</f>
        <v>35637</v>
      </c>
      <c r="N16" s="3">
        <f>VLOOKUP($A16,'ST Annual LA Forecasts'!$A$2:$AI$42,8,0)</f>
        <v>794</v>
      </c>
      <c r="O16" s="3">
        <f>VLOOKUP($A16,'ST Annual LA Forecasts'!$A$2:$AI$42,15,0)</f>
        <v>2595</v>
      </c>
      <c r="P16" s="3">
        <f>VLOOKUP($A16,'ST Annual LA Forecasts'!$A$2:$AI$42,25,0)</f>
        <v>9794</v>
      </c>
      <c r="Q16" s="3">
        <f>VLOOKUP($A16,'ST Annual LA Forecasts'!$A$2:$AI$42,35,0)</f>
        <v>24658</v>
      </c>
      <c r="R16" s="3">
        <f>VLOOKUP($A16,'FS Annual LA Forecasts'!$A$2:$AI$42,8,0)</f>
        <v>662</v>
      </c>
      <c r="S16" s="3">
        <f>VLOOKUP($A16,'FS Annual LA Forecasts'!$A$2:$AI$42,15,0)</f>
        <v>2482</v>
      </c>
      <c r="T16" s="3">
        <f>VLOOKUP($A16,'FS Annual LA Forecasts'!$A$2:$AI$42,25,0)</f>
        <v>10531</v>
      </c>
      <c r="U16" s="3">
        <f>VLOOKUP($A16,'FS Annual LA Forecasts'!$A$2:$AI$42,35,0)</f>
        <v>22734</v>
      </c>
      <c r="V16" s="37" t="s">
        <v>55</v>
      </c>
      <c r="W16" s="2" t="s">
        <v>55</v>
      </c>
      <c r="X16" s="2"/>
    </row>
    <row r="17" spans="1:24" x14ac:dyDescent="0.25">
      <c r="A17" s="2" t="s">
        <v>14</v>
      </c>
      <c r="B17" s="3">
        <f>VLOOKUP($A17,'PS Annual LA Forecasts'!$A$2:$AI$42,8,0)</f>
        <v>29</v>
      </c>
      <c r="C17" s="3">
        <f>VLOOKUP($A17,'PS Annual LA Forecasts'!$A$2:$AI$42,15,0)</f>
        <v>533</v>
      </c>
      <c r="D17" s="3">
        <f>VLOOKUP($A17,'PS Annual LA Forecasts'!$A$2:$AI$42,25,0)</f>
        <v>1232</v>
      </c>
      <c r="E17" s="3">
        <f>VLOOKUP($A17,'PS Annual LA Forecasts'!$A$2:$AI$42,35,0)</f>
        <v>1744</v>
      </c>
      <c r="F17" s="3">
        <f>VLOOKUP($A17,'CT Annual LA Forecasts'!$A$2:$AI$42,8,0)</f>
        <v>32</v>
      </c>
      <c r="G17" s="3">
        <f>VLOOKUP($A17,'CT Annual LA Forecasts'!$A$2:$AI$42,15,0)</f>
        <v>435</v>
      </c>
      <c r="H17" s="3">
        <f>VLOOKUP($A17,'CT Annual LA Forecasts'!$A$2:$AI$42,25,0)</f>
        <v>1310</v>
      </c>
      <c r="I17" s="3">
        <f>VLOOKUP($A17,'CT Annual LA Forecasts'!$A$2:$AI$42,35,0)</f>
        <v>1584</v>
      </c>
      <c r="J17" s="3">
        <f>VLOOKUP($A17,'LTW Annual LA Forecasts'!$A$2:$AI$42,8,0)</f>
        <v>52</v>
      </c>
      <c r="K17" s="3">
        <f>VLOOKUP($A17,'LTW Annual LA Forecasts'!$A$2:$AI$42,15,0)</f>
        <v>604</v>
      </c>
      <c r="L17" s="3">
        <f>VLOOKUP($A17,'LTW Annual LA Forecasts'!$A$2:$AI$42,25,0)</f>
        <v>1251</v>
      </c>
      <c r="M17" s="3">
        <f>VLOOKUP($A17,'LTW Annual LA Forecasts'!$A$2:$AI$42,35,0)</f>
        <v>1406</v>
      </c>
      <c r="N17" s="3">
        <f>VLOOKUP($A17,'ST Annual LA Forecasts'!$A$2:$AI$42,8,0)</f>
        <v>25</v>
      </c>
      <c r="O17" s="3">
        <f>VLOOKUP($A17,'ST Annual LA Forecasts'!$A$2:$AI$42,15,0)</f>
        <v>141</v>
      </c>
      <c r="P17" s="3">
        <f>VLOOKUP($A17,'ST Annual LA Forecasts'!$A$2:$AI$42,25,0)</f>
        <v>595</v>
      </c>
      <c r="Q17" s="3">
        <f>VLOOKUP($A17,'ST Annual LA Forecasts'!$A$2:$AI$42,35,0)</f>
        <v>1072</v>
      </c>
      <c r="R17" s="3">
        <f>VLOOKUP($A17,'FS Annual LA Forecasts'!$A$2:$AI$42,8,0)</f>
        <v>21</v>
      </c>
      <c r="S17" s="3">
        <f>VLOOKUP($A17,'FS Annual LA Forecasts'!$A$2:$AI$42,15,0)</f>
        <v>100</v>
      </c>
      <c r="T17" s="3">
        <f>VLOOKUP($A17,'FS Annual LA Forecasts'!$A$2:$AI$42,25,0)</f>
        <v>543</v>
      </c>
      <c r="U17" s="3">
        <f>VLOOKUP($A17,'FS Annual LA Forecasts'!$A$2:$AI$42,35,0)</f>
        <v>1016</v>
      </c>
      <c r="V17" s="37" t="s">
        <v>65</v>
      </c>
      <c r="W17" s="2" t="s">
        <v>65</v>
      </c>
      <c r="X17" s="2"/>
    </row>
    <row r="18" spans="1:24" x14ac:dyDescent="0.25">
      <c r="A18" s="2" t="s">
        <v>15</v>
      </c>
      <c r="B18" s="3">
        <f>VLOOKUP($A18,'PS Annual LA Forecasts'!$A$2:$AI$42,8,0)</f>
        <v>2327</v>
      </c>
      <c r="C18" s="3">
        <f>VLOOKUP($A18,'PS Annual LA Forecasts'!$A$2:$AI$42,15,0)</f>
        <v>21620</v>
      </c>
      <c r="D18" s="3">
        <f>VLOOKUP($A18,'PS Annual LA Forecasts'!$A$2:$AI$42,25,0)</f>
        <v>79162</v>
      </c>
      <c r="E18" s="3">
        <f>VLOOKUP($A18,'PS Annual LA Forecasts'!$A$2:$AI$42,35,0)</f>
        <v>117890</v>
      </c>
      <c r="F18" s="3">
        <f>VLOOKUP($A18,'CT Annual LA Forecasts'!$A$2:$AI$42,8,0)</f>
        <v>2301</v>
      </c>
      <c r="G18" s="3">
        <f>VLOOKUP($A18,'CT Annual LA Forecasts'!$A$2:$AI$42,15,0)</f>
        <v>18156</v>
      </c>
      <c r="H18" s="3">
        <f>VLOOKUP($A18,'CT Annual LA Forecasts'!$A$2:$AI$42,25,0)</f>
        <v>79112</v>
      </c>
      <c r="I18" s="3">
        <f>VLOOKUP($A18,'CT Annual LA Forecasts'!$A$2:$AI$42,35,0)</f>
        <v>105753</v>
      </c>
      <c r="J18" s="3">
        <f>VLOOKUP($A18,'LTW Annual LA Forecasts'!$A$2:$AI$42,8,0)</f>
        <v>3066</v>
      </c>
      <c r="K18" s="3">
        <f>VLOOKUP($A18,'LTW Annual LA Forecasts'!$A$2:$AI$42,15,0)</f>
        <v>25002</v>
      </c>
      <c r="L18" s="3">
        <f>VLOOKUP($A18,'LTW Annual LA Forecasts'!$A$2:$AI$42,25,0)</f>
        <v>73937</v>
      </c>
      <c r="M18" s="3">
        <f>VLOOKUP($A18,'LTW Annual LA Forecasts'!$A$2:$AI$42,35,0)</f>
        <v>89530</v>
      </c>
      <c r="N18" s="3">
        <f>VLOOKUP($A18,'ST Annual LA Forecasts'!$A$2:$AI$42,8,0)</f>
        <v>1816</v>
      </c>
      <c r="O18" s="3">
        <f>VLOOKUP($A18,'ST Annual LA Forecasts'!$A$2:$AI$42,15,0)</f>
        <v>6104</v>
      </c>
      <c r="P18" s="3">
        <f>VLOOKUP($A18,'ST Annual LA Forecasts'!$A$2:$AI$42,25,0)</f>
        <v>25074</v>
      </c>
      <c r="Q18" s="3">
        <f>VLOOKUP($A18,'ST Annual LA Forecasts'!$A$2:$AI$42,35,0)</f>
        <v>65564</v>
      </c>
      <c r="R18" s="3">
        <f>VLOOKUP($A18,'FS Annual LA Forecasts'!$A$2:$AI$42,8,0)</f>
        <v>1473</v>
      </c>
      <c r="S18" s="3">
        <f>VLOOKUP($A18,'FS Annual LA Forecasts'!$A$2:$AI$42,15,0)</f>
        <v>5705</v>
      </c>
      <c r="T18" s="3">
        <f>VLOOKUP($A18,'FS Annual LA Forecasts'!$A$2:$AI$42,25,0)</f>
        <v>24817</v>
      </c>
      <c r="U18" s="3">
        <f>VLOOKUP($A18,'FS Annual LA Forecasts'!$A$2:$AI$42,35,0)</f>
        <v>54812</v>
      </c>
      <c r="V18" s="37" t="s">
        <v>58</v>
      </c>
      <c r="W18" s="2" t="s">
        <v>58</v>
      </c>
      <c r="X18" s="2"/>
    </row>
    <row r="19" spans="1:24" x14ac:dyDescent="0.25">
      <c r="A19" s="2" t="s">
        <v>16</v>
      </c>
      <c r="B19" s="3">
        <f>VLOOKUP($A19,'PS Annual LA Forecasts'!$A$2:$AI$42,8,0)</f>
        <v>3261</v>
      </c>
      <c r="C19" s="3">
        <f>VLOOKUP($A19,'PS Annual LA Forecasts'!$A$2:$AI$42,15,0)</f>
        <v>32704</v>
      </c>
      <c r="D19" s="3">
        <f>VLOOKUP($A19,'PS Annual LA Forecasts'!$A$2:$AI$42,25,0)</f>
        <v>121244</v>
      </c>
      <c r="E19" s="3">
        <f>VLOOKUP($A19,'PS Annual LA Forecasts'!$A$2:$AI$42,35,0)</f>
        <v>180452</v>
      </c>
      <c r="F19" s="3">
        <f>VLOOKUP($A19,'CT Annual LA Forecasts'!$A$2:$AI$42,8,0)</f>
        <v>3351</v>
      </c>
      <c r="G19" s="3">
        <f>VLOOKUP($A19,'CT Annual LA Forecasts'!$A$2:$AI$42,15,0)</f>
        <v>26868</v>
      </c>
      <c r="H19" s="3">
        <f>VLOOKUP($A19,'CT Annual LA Forecasts'!$A$2:$AI$42,25,0)</f>
        <v>119060</v>
      </c>
      <c r="I19" s="3">
        <f>VLOOKUP($A19,'CT Annual LA Forecasts'!$A$2:$AI$42,35,0)</f>
        <v>159083</v>
      </c>
      <c r="J19" s="3">
        <f>VLOOKUP($A19,'LTW Annual LA Forecasts'!$A$2:$AI$42,8,0)</f>
        <v>4505</v>
      </c>
      <c r="K19" s="3">
        <f>VLOOKUP($A19,'LTW Annual LA Forecasts'!$A$2:$AI$42,15,0)</f>
        <v>37732</v>
      </c>
      <c r="L19" s="3">
        <f>VLOOKUP($A19,'LTW Annual LA Forecasts'!$A$2:$AI$42,25,0)</f>
        <v>110912</v>
      </c>
      <c r="M19" s="3">
        <f>VLOOKUP($A19,'LTW Annual LA Forecasts'!$A$2:$AI$42,35,0)</f>
        <v>132848</v>
      </c>
      <c r="N19" s="3">
        <f>VLOOKUP($A19,'ST Annual LA Forecasts'!$A$2:$AI$42,8,0)</f>
        <v>2633</v>
      </c>
      <c r="O19" s="3">
        <f>VLOOKUP($A19,'ST Annual LA Forecasts'!$A$2:$AI$42,15,0)</f>
        <v>8802</v>
      </c>
      <c r="P19" s="3">
        <f>VLOOKUP($A19,'ST Annual LA Forecasts'!$A$2:$AI$42,25,0)</f>
        <v>36165</v>
      </c>
      <c r="Q19" s="3">
        <f>VLOOKUP($A19,'ST Annual LA Forecasts'!$A$2:$AI$42,35,0)</f>
        <v>94799</v>
      </c>
      <c r="R19" s="3">
        <f>VLOOKUP($A19,'FS Annual LA Forecasts'!$A$2:$AI$42,8,0)</f>
        <v>2181</v>
      </c>
      <c r="S19" s="3">
        <f>VLOOKUP($A19,'FS Annual LA Forecasts'!$A$2:$AI$42,15,0)</f>
        <v>8249</v>
      </c>
      <c r="T19" s="3">
        <f>VLOOKUP($A19,'FS Annual LA Forecasts'!$A$2:$AI$42,25,0)</f>
        <v>36740</v>
      </c>
      <c r="U19" s="3">
        <f>VLOOKUP($A19,'FS Annual LA Forecasts'!$A$2:$AI$42,35,0)</f>
        <v>82151</v>
      </c>
      <c r="V19" s="37" t="s">
        <v>53</v>
      </c>
      <c r="W19" s="2" t="s">
        <v>53</v>
      </c>
      <c r="X19" s="2"/>
    </row>
    <row r="20" spans="1:24" x14ac:dyDescent="0.25">
      <c r="A20" s="2" t="s">
        <v>17</v>
      </c>
      <c r="B20" s="3">
        <f>VLOOKUP($A20,'PS Annual LA Forecasts'!$A$2:$AI$42,8,0)</f>
        <v>6423</v>
      </c>
      <c r="C20" s="3">
        <f>VLOOKUP($A20,'PS Annual LA Forecasts'!$A$2:$AI$42,15,0)</f>
        <v>62383</v>
      </c>
      <c r="D20" s="3">
        <f>VLOOKUP($A20,'PS Annual LA Forecasts'!$A$2:$AI$42,25,0)</f>
        <v>220268</v>
      </c>
      <c r="E20" s="3">
        <f>VLOOKUP($A20,'PS Annual LA Forecasts'!$A$2:$AI$42,35,0)</f>
        <v>325259</v>
      </c>
      <c r="F20" s="3">
        <f>VLOOKUP($A20,'CT Annual LA Forecasts'!$A$2:$AI$42,8,0)</f>
        <v>6225</v>
      </c>
      <c r="G20" s="3">
        <f>VLOOKUP($A20,'CT Annual LA Forecasts'!$A$2:$AI$42,15,0)</f>
        <v>51782</v>
      </c>
      <c r="H20" s="3">
        <f>VLOOKUP($A20,'CT Annual LA Forecasts'!$A$2:$AI$42,25,0)</f>
        <v>215870</v>
      </c>
      <c r="I20" s="3">
        <f>VLOOKUP($A20,'CT Annual LA Forecasts'!$A$2:$AI$42,35,0)</f>
        <v>287370</v>
      </c>
      <c r="J20" s="3">
        <f>VLOOKUP($A20,'LTW Annual LA Forecasts'!$A$2:$AI$42,8,0)</f>
        <v>8576</v>
      </c>
      <c r="K20" s="3">
        <f>VLOOKUP($A20,'LTW Annual LA Forecasts'!$A$2:$AI$42,15,0)</f>
        <v>71953</v>
      </c>
      <c r="L20" s="3">
        <f>VLOOKUP($A20,'LTW Annual LA Forecasts'!$A$2:$AI$42,25,0)</f>
        <v>201228</v>
      </c>
      <c r="M20" s="3">
        <f>VLOOKUP($A20,'LTW Annual LA Forecasts'!$A$2:$AI$42,35,0)</f>
        <v>239933</v>
      </c>
      <c r="N20" s="3">
        <f>VLOOKUP($A20,'ST Annual LA Forecasts'!$A$2:$AI$42,8,0)</f>
        <v>4834</v>
      </c>
      <c r="O20" s="3">
        <f>VLOOKUP($A20,'ST Annual LA Forecasts'!$A$2:$AI$42,15,0)</f>
        <v>16739</v>
      </c>
      <c r="P20" s="3">
        <f>VLOOKUP($A20,'ST Annual LA Forecasts'!$A$2:$AI$42,25,0)</f>
        <v>63958</v>
      </c>
      <c r="Q20" s="3">
        <f>VLOOKUP($A20,'ST Annual LA Forecasts'!$A$2:$AI$42,35,0)</f>
        <v>164318</v>
      </c>
      <c r="R20" s="3">
        <f>VLOOKUP($A20,'FS Annual LA Forecasts'!$A$2:$AI$42,8,0)</f>
        <v>3965</v>
      </c>
      <c r="S20" s="3">
        <f>VLOOKUP($A20,'FS Annual LA Forecasts'!$A$2:$AI$42,15,0)</f>
        <v>15901</v>
      </c>
      <c r="T20" s="3">
        <f>VLOOKUP($A20,'FS Annual LA Forecasts'!$A$2:$AI$42,25,0)</f>
        <v>70267</v>
      </c>
      <c r="U20" s="3">
        <f>VLOOKUP($A20,'FS Annual LA Forecasts'!$A$2:$AI$42,35,0)</f>
        <v>156194</v>
      </c>
      <c r="V20" s="37" t="s">
        <v>53</v>
      </c>
      <c r="W20" s="2" t="s">
        <v>53</v>
      </c>
      <c r="X20" s="2"/>
    </row>
    <row r="21" spans="1:24" x14ac:dyDescent="0.25">
      <c r="A21" s="2" t="s">
        <v>18</v>
      </c>
      <c r="B21" s="3">
        <f>VLOOKUP($A21,'PS Annual LA Forecasts'!$A$2:$AI$42,8,0)</f>
        <v>1323</v>
      </c>
      <c r="C21" s="3">
        <f>VLOOKUP($A21,'PS Annual LA Forecasts'!$A$2:$AI$42,15,0)</f>
        <v>12220</v>
      </c>
      <c r="D21" s="3">
        <f>VLOOKUP($A21,'PS Annual LA Forecasts'!$A$2:$AI$42,25,0)</f>
        <v>42671</v>
      </c>
      <c r="E21" s="3">
        <f>VLOOKUP($A21,'PS Annual LA Forecasts'!$A$2:$AI$42,35,0)</f>
        <v>62866</v>
      </c>
      <c r="F21" s="3">
        <f>VLOOKUP($A21,'CT Annual LA Forecasts'!$A$2:$AI$42,8,0)</f>
        <v>1306</v>
      </c>
      <c r="G21" s="3">
        <f>VLOOKUP($A21,'CT Annual LA Forecasts'!$A$2:$AI$42,15,0)</f>
        <v>10482</v>
      </c>
      <c r="H21" s="3">
        <f>VLOOKUP($A21,'CT Annual LA Forecasts'!$A$2:$AI$42,25,0)</f>
        <v>42823</v>
      </c>
      <c r="I21" s="3">
        <f>VLOOKUP($A21,'CT Annual LA Forecasts'!$A$2:$AI$42,35,0)</f>
        <v>56542</v>
      </c>
      <c r="J21" s="3">
        <f>VLOOKUP($A21,'LTW Annual LA Forecasts'!$A$2:$AI$42,8,0)</f>
        <v>1725</v>
      </c>
      <c r="K21" s="3">
        <f>VLOOKUP($A21,'LTW Annual LA Forecasts'!$A$2:$AI$42,15,0)</f>
        <v>14530</v>
      </c>
      <c r="L21" s="3">
        <f>VLOOKUP($A21,'LTW Annual LA Forecasts'!$A$2:$AI$42,25,0)</f>
        <v>41201</v>
      </c>
      <c r="M21" s="3">
        <f>VLOOKUP($A21,'LTW Annual LA Forecasts'!$A$2:$AI$42,35,0)</f>
        <v>49404</v>
      </c>
      <c r="N21" s="3">
        <f>VLOOKUP($A21,'ST Annual LA Forecasts'!$A$2:$AI$42,8,0)</f>
        <v>1046</v>
      </c>
      <c r="O21" s="3">
        <f>VLOOKUP($A21,'ST Annual LA Forecasts'!$A$2:$AI$42,15,0)</f>
        <v>3489</v>
      </c>
      <c r="P21" s="3">
        <f>VLOOKUP($A21,'ST Annual LA Forecasts'!$A$2:$AI$42,25,0)</f>
        <v>13094</v>
      </c>
      <c r="Q21" s="3">
        <f>VLOOKUP($A21,'ST Annual LA Forecasts'!$A$2:$AI$42,35,0)</f>
        <v>33202</v>
      </c>
      <c r="R21" s="3">
        <f>VLOOKUP($A21,'FS Annual LA Forecasts'!$A$2:$AI$42,8,0)</f>
        <v>862</v>
      </c>
      <c r="S21" s="3">
        <f>VLOOKUP($A21,'FS Annual LA Forecasts'!$A$2:$AI$42,15,0)</f>
        <v>3332</v>
      </c>
      <c r="T21" s="3">
        <f>VLOOKUP($A21,'FS Annual LA Forecasts'!$A$2:$AI$42,25,0)</f>
        <v>14440</v>
      </c>
      <c r="U21" s="3">
        <f>VLOOKUP($A21,'FS Annual LA Forecasts'!$A$2:$AI$42,35,0)</f>
        <v>31771</v>
      </c>
      <c r="V21" s="37" t="s">
        <v>55</v>
      </c>
      <c r="W21" s="2" t="s">
        <v>55</v>
      </c>
      <c r="X21" s="2"/>
    </row>
    <row r="22" spans="1:24" x14ac:dyDescent="0.25">
      <c r="A22" s="2" t="s">
        <v>19</v>
      </c>
      <c r="B22" s="3">
        <f>VLOOKUP($A22,'PS Annual LA Forecasts'!$A$2:$AI$42,8,0)</f>
        <v>2516</v>
      </c>
      <c r="C22" s="3">
        <f>VLOOKUP($A22,'PS Annual LA Forecasts'!$A$2:$AI$42,15,0)</f>
        <v>24126</v>
      </c>
      <c r="D22" s="3">
        <f>VLOOKUP($A22,'PS Annual LA Forecasts'!$A$2:$AI$42,25,0)</f>
        <v>82135</v>
      </c>
      <c r="E22" s="3">
        <f>VLOOKUP($A22,'PS Annual LA Forecasts'!$A$2:$AI$42,35,0)</f>
        <v>120886</v>
      </c>
      <c r="F22" s="3">
        <f>VLOOKUP($A22,'CT Annual LA Forecasts'!$A$2:$AI$42,8,0)</f>
        <v>2552</v>
      </c>
      <c r="G22" s="3">
        <f>VLOOKUP($A22,'CT Annual LA Forecasts'!$A$2:$AI$42,15,0)</f>
        <v>21017</v>
      </c>
      <c r="H22" s="3">
        <f>VLOOKUP($A22,'CT Annual LA Forecasts'!$A$2:$AI$42,25,0)</f>
        <v>82774</v>
      </c>
      <c r="I22" s="3">
        <f>VLOOKUP($A22,'CT Annual LA Forecasts'!$A$2:$AI$42,35,0)</f>
        <v>110244</v>
      </c>
      <c r="J22" s="3">
        <f>VLOOKUP($A22,'LTW Annual LA Forecasts'!$A$2:$AI$42,8,0)</f>
        <v>3475</v>
      </c>
      <c r="K22" s="3">
        <f>VLOOKUP($A22,'LTW Annual LA Forecasts'!$A$2:$AI$42,15,0)</f>
        <v>29266</v>
      </c>
      <c r="L22" s="3">
        <f>VLOOKUP($A22,'LTW Annual LA Forecasts'!$A$2:$AI$42,25,0)</f>
        <v>79573</v>
      </c>
      <c r="M22" s="3">
        <f>VLOOKUP($A22,'LTW Annual LA Forecasts'!$A$2:$AI$42,35,0)</f>
        <v>95855</v>
      </c>
      <c r="N22" s="3">
        <f>VLOOKUP($A22,'ST Annual LA Forecasts'!$A$2:$AI$42,8,0)</f>
        <v>2013</v>
      </c>
      <c r="O22" s="3">
        <f>VLOOKUP($A22,'ST Annual LA Forecasts'!$A$2:$AI$42,15,0)</f>
        <v>6853</v>
      </c>
      <c r="P22" s="3">
        <f>VLOOKUP($A22,'ST Annual LA Forecasts'!$A$2:$AI$42,25,0)</f>
        <v>24918</v>
      </c>
      <c r="Q22" s="3">
        <f>VLOOKUP($A22,'ST Annual LA Forecasts'!$A$2:$AI$42,35,0)</f>
        <v>62801</v>
      </c>
      <c r="R22" s="3">
        <f>VLOOKUP($A22,'FS Annual LA Forecasts'!$A$2:$AI$42,8,0)</f>
        <v>1696</v>
      </c>
      <c r="S22" s="3">
        <f>VLOOKUP($A22,'FS Annual LA Forecasts'!$A$2:$AI$42,15,0)</f>
        <v>6622</v>
      </c>
      <c r="T22" s="3">
        <f>VLOOKUP($A22,'FS Annual LA Forecasts'!$A$2:$AI$42,25,0)</f>
        <v>28651</v>
      </c>
      <c r="U22" s="3">
        <f>VLOOKUP($A22,'FS Annual LA Forecasts'!$A$2:$AI$42,35,0)</f>
        <v>62313</v>
      </c>
      <c r="V22" s="37" t="s">
        <v>54</v>
      </c>
      <c r="W22" s="2" t="s">
        <v>54</v>
      </c>
      <c r="X22" s="2"/>
    </row>
    <row r="23" spans="1:24" x14ac:dyDescent="0.25">
      <c r="A23" s="2" t="s">
        <v>20</v>
      </c>
      <c r="B23" s="3">
        <f>VLOOKUP($A23,'PS Annual LA Forecasts'!$A$2:$AI$42,8,0)</f>
        <v>138</v>
      </c>
      <c r="C23" s="3">
        <f>VLOOKUP($A23,'PS Annual LA Forecasts'!$A$2:$AI$42,15,0)</f>
        <v>1728</v>
      </c>
      <c r="D23" s="3">
        <f>VLOOKUP($A23,'PS Annual LA Forecasts'!$A$2:$AI$42,25,0)</f>
        <v>5924</v>
      </c>
      <c r="E23" s="3">
        <f>VLOOKUP($A23,'PS Annual LA Forecasts'!$A$2:$AI$42,35,0)</f>
        <v>8682</v>
      </c>
      <c r="F23" s="3">
        <f>VLOOKUP($A23,'CT Annual LA Forecasts'!$A$2:$AI$42,8,0)</f>
        <v>140</v>
      </c>
      <c r="G23" s="3">
        <f>VLOOKUP($A23,'CT Annual LA Forecasts'!$A$2:$AI$42,15,0)</f>
        <v>1329</v>
      </c>
      <c r="H23" s="3">
        <f>VLOOKUP($A23,'CT Annual LA Forecasts'!$A$2:$AI$42,25,0)</f>
        <v>5630</v>
      </c>
      <c r="I23" s="3">
        <f>VLOOKUP($A23,'CT Annual LA Forecasts'!$A$2:$AI$42,35,0)</f>
        <v>7378</v>
      </c>
      <c r="J23" s="3">
        <f>VLOOKUP($A23,'LTW Annual LA Forecasts'!$A$2:$AI$42,8,0)</f>
        <v>200</v>
      </c>
      <c r="K23" s="3">
        <f>VLOOKUP($A23,'LTW Annual LA Forecasts'!$A$2:$AI$42,15,0)</f>
        <v>1938</v>
      </c>
      <c r="L23" s="3">
        <f>VLOOKUP($A23,'LTW Annual LA Forecasts'!$A$2:$AI$42,25,0)</f>
        <v>5207</v>
      </c>
      <c r="M23" s="3">
        <f>VLOOKUP($A23,'LTW Annual LA Forecasts'!$A$2:$AI$42,35,0)</f>
        <v>5924</v>
      </c>
      <c r="N23" s="3">
        <f>VLOOKUP($A23,'ST Annual LA Forecasts'!$A$2:$AI$42,8,0)</f>
        <v>107</v>
      </c>
      <c r="O23" s="3">
        <f>VLOOKUP($A23,'ST Annual LA Forecasts'!$A$2:$AI$42,15,0)</f>
        <v>413</v>
      </c>
      <c r="P23" s="3">
        <f>VLOOKUP($A23,'ST Annual LA Forecasts'!$A$2:$AI$42,25,0)</f>
        <v>1537</v>
      </c>
      <c r="Q23" s="3">
        <f>VLOOKUP($A23,'ST Annual LA Forecasts'!$A$2:$AI$42,35,0)</f>
        <v>3676</v>
      </c>
      <c r="R23" s="3">
        <f>VLOOKUP($A23,'FS Annual LA Forecasts'!$A$2:$AI$42,8,0)</f>
        <v>88</v>
      </c>
      <c r="S23" s="3">
        <f>VLOOKUP($A23,'FS Annual LA Forecasts'!$A$2:$AI$42,15,0)</f>
        <v>377</v>
      </c>
      <c r="T23" s="3">
        <f>VLOOKUP($A23,'FS Annual LA Forecasts'!$A$2:$AI$42,25,0)</f>
        <v>1811</v>
      </c>
      <c r="U23" s="3">
        <f>VLOOKUP($A23,'FS Annual LA Forecasts'!$A$2:$AI$42,35,0)</f>
        <v>4091</v>
      </c>
      <c r="V23" s="37" t="s">
        <v>75</v>
      </c>
      <c r="W23" s="2" t="s">
        <v>65</v>
      </c>
      <c r="X23" s="2" t="s">
        <v>56</v>
      </c>
    </row>
    <row r="24" spans="1:24" x14ac:dyDescent="0.25">
      <c r="A24" s="2" t="s">
        <v>21</v>
      </c>
      <c r="B24" s="3">
        <f>VLOOKUP($A24,'PS Annual LA Forecasts'!$A$2:$AI$42,8,0)</f>
        <v>1259</v>
      </c>
      <c r="C24" s="3">
        <f>VLOOKUP($A24,'PS Annual LA Forecasts'!$A$2:$AI$42,15,0)</f>
        <v>12799</v>
      </c>
      <c r="D24" s="3">
        <f>VLOOKUP($A24,'PS Annual LA Forecasts'!$A$2:$AI$42,25,0)</f>
        <v>47997</v>
      </c>
      <c r="E24" s="3">
        <f>VLOOKUP($A24,'PS Annual LA Forecasts'!$A$2:$AI$42,35,0)</f>
        <v>71359</v>
      </c>
      <c r="F24" s="3">
        <f>VLOOKUP($A24,'CT Annual LA Forecasts'!$A$2:$AI$42,8,0)</f>
        <v>1399</v>
      </c>
      <c r="G24" s="3">
        <f>VLOOKUP($A24,'CT Annual LA Forecasts'!$A$2:$AI$42,15,0)</f>
        <v>10454</v>
      </c>
      <c r="H24" s="3">
        <f>VLOOKUP($A24,'CT Annual LA Forecasts'!$A$2:$AI$42,25,0)</f>
        <v>47205</v>
      </c>
      <c r="I24" s="3">
        <f>VLOOKUP($A24,'CT Annual LA Forecasts'!$A$2:$AI$42,35,0)</f>
        <v>62800</v>
      </c>
      <c r="J24" s="3">
        <f>VLOOKUP($A24,'LTW Annual LA Forecasts'!$A$2:$AI$42,8,0)</f>
        <v>1837</v>
      </c>
      <c r="K24" s="3">
        <f>VLOOKUP($A24,'LTW Annual LA Forecasts'!$A$2:$AI$42,15,0)</f>
        <v>14958</v>
      </c>
      <c r="L24" s="3">
        <f>VLOOKUP($A24,'LTW Annual LA Forecasts'!$A$2:$AI$42,25,0)</f>
        <v>43878</v>
      </c>
      <c r="M24" s="3">
        <f>VLOOKUP($A24,'LTW Annual LA Forecasts'!$A$2:$AI$42,35,0)</f>
        <v>51939</v>
      </c>
      <c r="N24" s="3">
        <f>VLOOKUP($A24,'ST Annual LA Forecasts'!$A$2:$AI$42,8,0)</f>
        <v>1115</v>
      </c>
      <c r="O24" s="3">
        <f>VLOOKUP($A24,'ST Annual LA Forecasts'!$A$2:$AI$42,15,0)</f>
        <v>3528</v>
      </c>
      <c r="P24" s="3">
        <f>VLOOKUP($A24,'ST Annual LA Forecasts'!$A$2:$AI$42,25,0)</f>
        <v>14203</v>
      </c>
      <c r="Q24" s="3">
        <f>VLOOKUP($A24,'ST Annual LA Forecasts'!$A$2:$AI$42,35,0)</f>
        <v>36766</v>
      </c>
      <c r="R24" s="3">
        <f>VLOOKUP($A24,'FS Annual LA Forecasts'!$A$2:$AI$42,8,0)</f>
        <v>945</v>
      </c>
      <c r="S24" s="3">
        <f>VLOOKUP($A24,'FS Annual LA Forecasts'!$A$2:$AI$42,15,0)</f>
        <v>3284</v>
      </c>
      <c r="T24" s="3">
        <f>VLOOKUP($A24,'FS Annual LA Forecasts'!$A$2:$AI$42,25,0)</f>
        <v>14323</v>
      </c>
      <c r="U24" s="3">
        <f>VLOOKUP($A24,'FS Annual LA Forecasts'!$A$2:$AI$42,35,0)</f>
        <v>32156</v>
      </c>
      <c r="V24" s="37" t="s">
        <v>76</v>
      </c>
      <c r="W24" s="2" t="s">
        <v>57</v>
      </c>
      <c r="X24" s="2" t="s">
        <v>58</v>
      </c>
    </row>
    <row r="25" spans="1:24" x14ac:dyDescent="0.25">
      <c r="A25" s="2" t="s">
        <v>22</v>
      </c>
      <c r="B25" s="3">
        <f>VLOOKUP($A25,'PS Annual LA Forecasts'!$A$2:$AI$42,8,0)</f>
        <v>1691</v>
      </c>
      <c r="C25" s="3">
        <f>VLOOKUP($A25,'PS Annual LA Forecasts'!$A$2:$AI$42,15,0)</f>
        <v>15879</v>
      </c>
      <c r="D25" s="3">
        <f>VLOOKUP($A25,'PS Annual LA Forecasts'!$A$2:$AI$42,25,0)</f>
        <v>51705</v>
      </c>
      <c r="E25" s="3">
        <f>VLOOKUP($A25,'PS Annual LA Forecasts'!$A$2:$AI$42,35,0)</f>
        <v>75978</v>
      </c>
      <c r="F25" s="3">
        <f>VLOOKUP($A25,'CT Annual LA Forecasts'!$A$2:$AI$42,8,0)</f>
        <v>1952</v>
      </c>
      <c r="G25" s="3">
        <f>VLOOKUP($A25,'CT Annual LA Forecasts'!$A$2:$AI$42,15,0)</f>
        <v>13890</v>
      </c>
      <c r="H25" s="3">
        <f>VLOOKUP($A25,'CT Annual LA Forecasts'!$A$2:$AI$42,25,0)</f>
        <v>52585</v>
      </c>
      <c r="I25" s="3">
        <f>VLOOKUP($A25,'CT Annual LA Forecasts'!$A$2:$AI$42,35,0)</f>
        <v>69010</v>
      </c>
      <c r="J25" s="3">
        <f>VLOOKUP($A25,'LTW Annual LA Forecasts'!$A$2:$AI$42,8,0)</f>
        <v>2570</v>
      </c>
      <c r="K25" s="3">
        <f>VLOOKUP($A25,'LTW Annual LA Forecasts'!$A$2:$AI$42,15,0)</f>
        <v>18894</v>
      </c>
      <c r="L25" s="3">
        <f>VLOOKUP($A25,'LTW Annual LA Forecasts'!$A$2:$AI$42,25,0)</f>
        <v>49285</v>
      </c>
      <c r="M25" s="3">
        <f>VLOOKUP($A25,'LTW Annual LA Forecasts'!$A$2:$AI$42,35,0)</f>
        <v>58328</v>
      </c>
      <c r="N25" s="3">
        <f>VLOOKUP($A25,'ST Annual LA Forecasts'!$A$2:$AI$42,8,0)</f>
        <v>1579</v>
      </c>
      <c r="O25" s="3">
        <f>VLOOKUP($A25,'ST Annual LA Forecasts'!$A$2:$AI$42,15,0)</f>
        <v>4920</v>
      </c>
      <c r="P25" s="3">
        <f>VLOOKUP($A25,'ST Annual LA Forecasts'!$A$2:$AI$42,25,0)</f>
        <v>18199</v>
      </c>
      <c r="Q25" s="3">
        <f>VLOOKUP($A25,'ST Annual LA Forecasts'!$A$2:$AI$42,35,0)</f>
        <v>42238</v>
      </c>
      <c r="R25" s="3">
        <f>VLOOKUP($A25,'FS Annual LA Forecasts'!$A$2:$AI$42,8,0)</f>
        <v>1403</v>
      </c>
      <c r="S25" s="3">
        <f>VLOOKUP($A25,'FS Annual LA Forecasts'!$A$2:$AI$42,15,0)</f>
        <v>4496</v>
      </c>
      <c r="T25" s="3">
        <f>VLOOKUP($A25,'FS Annual LA Forecasts'!$A$2:$AI$42,25,0)</f>
        <v>18544</v>
      </c>
      <c r="U25" s="3">
        <f>VLOOKUP($A25,'FS Annual LA Forecasts'!$A$2:$AI$42,35,0)</f>
        <v>38275</v>
      </c>
      <c r="V25" s="37" t="s">
        <v>76</v>
      </c>
      <c r="W25" s="2" t="s">
        <v>57</v>
      </c>
      <c r="X25" s="2" t="s">
        <v>58</v>
      </c>
    </row>
    <row r="26" spans="1:24" x14ac:dyDescent="0.25">
      <c r="A26" s="2" t="s">
        <v>23</v>
      </c>
      <c r="B26" s="3">
        <f>VLOOKUP($A26,'PS Annual LA Forecasts'!$A$2:$AI$42,8,0)</f>
        <v>1638</v>
      </c>
      <c r="C26" s="3">
        <f>VLOOKUP($A26,'PS Annual LA Forecasts'!$A$2:$AI$42,15,0)</f>
        <v>16443</v>
      </c>
      <c r="D26" s="3">
        <f>VLOOKUP($A26,'PS Annual LA Forecasts'!$A$2:$AI$42,25,0)</f>
        <v>61140</v>
      </c>
      <c r="E26" s="3">
        <f>VLOOKUP($A26,'PS Annual LA Forecasts'!$A$2:$AI$42,35,0)</f>
        <v>91078</v>
      </c>
      <c r="F26" s="3">
        <f>VLOOKUP($A26,'CT Annual LA Forecasts'!$A$2:$AI$42,8,0)</f>
        <v>1806</v>
      </c>
      <c r="G26" s="3">
        <f>VLOOKUP($A26,'CT Annual LA Forecasts'!$A$2:$AI$42,15,0)</f>
        <v>13876</v>
      </c>
      <c r="H26" s="3">
        <f>VLOOKUP($A26,'CT Annual LA Forecasts'!$A$2:$AI$42,25,0)</f>
        <v>62132</v>
      </c>
      <c r="I26" s="3">
        <f>VLOOKUP($A26,'CT Annual LA Forecasts'!$A$2:$AI$42,35,0)</f>
        <v>82234</v>
      </c>
      <c r="J26" s="3">
        <f>VLOOKUP($A26,'LTW Annual LA Forecasts'!$A$2:$AI$42,8,0)</f>
        <v>2310</v>
      </c>
      <c r="K26" s="3">
        <f>VLOOKUP($A26,'LTW Annual LA Forecasts'!$A$2:$AI$42,15,0)</f>
        <v>19826</v>
      </c>
      <c r="L26" s="3">
        <f>VLOOKUP($A26,'LTW Annual LA Forecasts'!$A$2:$AI$42,25,0)</f>
        <v>59550</v>
      </c>
      <c r="M26" s="3">
        <f>VLOOKUP($A26,'LTW Annual LA Forecasts'!$A$2:$AI$42,35,0)</f>
        <v>71296</v>
      </c>
      <c r="N26" s="3">
        <f>VLOOKUP($A26,'ST Annual LA Forecasts'!$A$2:$AI$42,8,0)</f>
        <v>1448</v>
      </c>
      <c r="O26" s="3">
        <f>VLOOKUP($A26,'ST Annual LA Forecasts'!$A$2:$AI$42,15,0)</f>
        <v>4797</v>
      </c>
      <c r="P26" s="3">
        <f>VLOOKUP($A26,'ST Annual LA Forecasts'!$A$2:$AI$42,25,0)</f>
        <v>18941</v>
      </c>
      <c r="Q26" s="3">
        <f>VLOOKUP($A26,'ST Annual LA Forecasts'!$A$2:$AI$42,35,0)</f>
        <v>49037</v>
      </c>
      <c r="R26" s="3">
        <f>VLOOKUP($A26,'FS Annual LA Forecasts'!$A$2:$AI$42,8,0)</f>
        <v>1170</v>
      </c>
      <c r="S26" s="3">
        <f>VLOOKUP($A26,'FS Annual LA Forecasts'!$A$2:$AI$42,15,0)</f>
        <v>4444</v>
      </c>
      <c r="T26" s="3">
        <f>VLOOKUP($A26,'FS Annual LA Forecasts'!$A$2:$AI$42,25,0)</f>
        <v>19301</v>
      </c>
      <c r="U26" s="3">
        <f>VLOOKUP($A26,'FS Annual LA Forecasts'!$A$2:$AI$42,35,0)</f>
        <v>43768</v>
      </c>
      <c r="V26" s="37" t="s">
        <v>54</v>
      </c>
      <c r="W26" s="2" t="s">
        <v>54</v>
      </c>
      <c r="X26" s="2"/>
    </row>
    <row r="27" spans="1:24" x14ac:dyDescent="0.25">
      <c r="A27" s="2" t="s">
        <v>24</v>
      </c>
      <c r="B27" s="3">
        <f>VLOOKUP($A27,'PS Annual LA Forecasts'!$A$2:$AI$42,8,0)</f>
        <v>3248</v>
      </c>
      <c r="C27" s="3">
        <f>VLOOKUP($A27,'PS Annual LA Forecasts'!$A$2:$AI$42,15,0)</f>
        <v>31575</v>
      </c>
      <c r="D27" s="3">
        <f>VLOOKUP($A27,'PS Annual LA Forecasts'!$A$2:$AI$42,25,0)</f>
        <v>94262</v>
      </c>
      <c r="E27" s="3">
        <f>VLOOKUP($A27,'PS Annual LA Forecasts'!$A$2:$AI$42,35,0)</f>
        <v>138012</v>
      </c>
      <c r="F27" s="3">
        <f>VLOOKUP($A27,'CT Annual LA Forecasts'!$A$2:$AI$42,8,0)</f>
        <v>3526</v>
      </c>
      <c r="G27" s="3">
        <f>VLOOKUP($A27,'CT Annual LA Forecasts'!$A$2:$AI$42,15,0)</f>
        <v>28428</v>
      </c>
      <c r="H27" s="3">
        <f>VLOOKUP($A27,'CT Annual LA Forecasts'!$A$2:$AI$42,25,0)</f>
        <v>101536</v>
      </c>
      <c r="I27" s="3">
        <f>VLOOKUP($A27,'CT Annual LA Forecasts'!$A$2:$AI$42,35,0)</f>
        <v>131609</v>
      </c>
      <c r="J27" s="3">
        <f>VLOOKUP($A27,'LTW Annual LA Forecasts'!$A$2:$AI$42,8,0)</f>
        <v>4755</v>
      </c>
      <c r="K27" s="3">
        <f>VLOOKUP($A27,'LTW Annual LA Forecasts'!$A$2:$AI$42,15,0)</f>
        <v>37905</v>
      </c>
      <c r="L27" s="3">
        <f>VLOOKUP($A27,'LTW Annual LA Forecasts'!$A$2:$AI$42,25,0)</f>
        <v>97975</v>
      </c>
      <c r="M27" s="3">
        <f>VLOOKUP($A27,'LTW Annual LA Forecasts'!$A$2:$AI$42,35,0)</f>
        <v>117469</v>
      </c>
      <c r="N27" s="3">
        <f>VLOOKUP($A27,'ST Annual LA Forecasts'!$A$2:$AI$42,8,0)</f>
        <v>2854</v>
      </c>
      <c r="O27" s="3">
        <f>VLOOKUP($A27,'ST Annual LA Forecasts'!$A$2:$AI$42,15,0)</f>
        <v>10148</v>
      </c>
      <c r="P27" s="3">
        <f>VLOOKUP($A27,'ST Annual LA Forecasts'!$A$2:$AI$42,25,0)</f>
        <v>37296</v>
      </c>
      <c r="Q27" s="3">
        <f>VLOOKUP($A27,'ST Annual LA Forecasts'!$A$2:$AI$42,35,0)</f>
        <v>84266</v>
      </c>
      <c r="R27" s="3">
        <f>VLOOKUP($A27,'FS Annual LA Forecasts'!$A$2:$AI$42,8,0)</f>
        <v>2471</v>
      </c>
      <c r="S27" s="3">
        <f>VLOOKUP($A27,'FS Annual LA Forecasts'!$A$2:$AI$42,15,0)</f>
        <v>8988</v>
      </c>
      <c r="T27" s="3">
        <f>VLOOKUP($A27,'FS Annual LA Forecasts'!$A$2:$AI$42,25,0)</f>
        <v>38041</v>
      </c>
      <c r="U27" s="3">
        <f>VLOOKUP($A27,'FS Annual LA Forecasts'!$A$2:$AI$42,35,0)</f>
        <v>76087</v>
      </c>
      <c r="V27" s="37" t="s">
        <v>54</v>
      </c>
      <c r="W27" s="2" t="s">
        <v>54</v>
      </c>
      <c r="X27" s="2"/>
    </row>
    <row r="28" spans="1:24" x14ac:dyDescent="0.25">
      <c r="A28" s="2" t="s">
        <v>25</v>
      </c>
      <c r="B28" s="3">
        <f>VLOOKUP($A28,'PS Annual LA Forecasts'!$A$2:$AI$42,8,0)</f>
        <v>128</v>
      </c>
      <c r="C28" s="3">
        <f>VLOOKUP($A28,'PS Annual LA Forecasts'!$A$2:$AI$42,15,0)</f>
        <v>1286</v>
      </c>
      <c r="D28" s="3">
        <f>VLOOKUP($A28,'PS Annual LA Forecasts'!$A$2:$AI$42,25,0)</f>
        <v>4922</v>
      </c>
      <c r="E28" s="3">
        <f>VLOOKUP($A28,'PS Annual LA Forecasts'!$A$2:$AI$42,35,0)</f>
        <v>7376</v>
      </c>
      <c r="F28" s="3">
        <f>VLOOKUP($A28,'CT Annual LA Forecasts'!$A$2:$AI$42,8,0)</f>
        <v>162</v>
      </c>
      <c r="G28" s="3">
        <f>VLOOKUP($A28,'CT Annual LA Forecasts'!$A$2:$AI$42,15,0)</f>
        <v>1052</v>
      </c>
      <c r="H28" s="3">
        <f>VLOOKUP($A28,'CT Annual LA Forecasts'!$A$2:$AI$42,25,0)</f>
        <v>4819</v>
      </c>
      <c r="I28" s="3">
        <f>VLOOKUP($A28,'CT Annual LA Forecasts'!$A$2:$AI$42,35,0)</f>
        <v>6303</v>
      </c>
      <c r="J28" s="3">
        <f>VLOOKUP($A28,'LTW Annual LA Forecasts'!$A$2:$AI$42,8,0)</f>
        <v>199</v>
      </c>
      <c r="K28" s="3">
        <f>VLOOKUP($A28,'LTW Annual LA Forecasts'!$A$2:$AI$42,15,0)</f>
        <v>1556</v>
      </c>
      <c r="L28" s="3">
        <f>VLOOKUP($A28,'LTW Annual LA Forecasts'!$A$2:$AI$42,25,0)</f>
        <v>4452</v>
      </c>
      <c r="M28" s="3">
        <f>VLOOKUP($A28,'LTW Annual LA Forecasts'!$A$2:$AI$42,35,0)</f>
        <v>5076</v>
      </c>
      <c r="N28" s="3">
        <f>VLOOKUP($A28,'ST Annual LA Forecasts'!$A$2:$AI$42,8,0)</f>
        <v>133</v>
      </c>
      <c r="O28" s="3">
        <f>VLOOKUP($A28,'ST Annual LA Forecasts'!$A$2:$AI$42,15,0)</f>
        <v>388</v>
      </c>
      <c r="P28" s="3">
        <f>VLOOKUP($A28,'ST Annual LA Forecasts'!$A$2:$AI$42,25,0)</f>
        <v>1497</v>
      </c>
      <c r="Q28" s="3">
        <f>VLOOKUP($A28,'ST Annual LA Forecasts'!$A$2:$AI$42,35,0)</f>
        <v>3525</v>
      </c>
      <c r="R28" s="3">
        <f>VLOOKUP($A28,'FS Annual LA Forecasts'!$A$2:$AI$42,8,0)</f>
        <v>121</v>
      </c>
      <c r="S28" s="3">
        <f>VLOOKUP($A28,'FS Annual LA Forecasts'!$A$2:$AI$42,15,0)</f>
        <v>321</v>
      </c>
      <c r="T28" s="3">
        <f>VLOOKUP($A28,'FS Annual LA Forecasts'!$A$2:$AI$42,25,0)</f>
        <v>1384</v>
      </c>
      <c r="U28" s="3">
        <f>VLOOKUP($A28,'FS Annual LA Forecasts'!$A$2:$AI$42,35,0)</f>
        <v>3154</v>
      </c>
      <c r="V28" s="37" t="s">
        <v>61</v>
      </c>
      <c r="W28" s="2" t="s">
        <v>61</v>
      </c>
      <c r="X28" s="2"/>
    </row>
    <row r="29" spans="1:24" x14ac:dyDescent="0.25">
      <c r="A29" s="2" t="s">
        <v>26</v>
      </c>
      <c r="B29" s="3">
        <f>VLOOKUP($A29,'PS Annual LA Forecasts'!$A$2:$AI$42,8,0)</f>
        <v>1224</v>
      </c>
      <c r="C29" s="3">
        <f>VLOOKUP($A29,'PS Annual LA Forecasts'!$A$2:$AI$42,15,0)</f>
        <v>11413</v>
      </c>
      <c r="D29" s="3">
        <f>VLOOKUP($A29,'PS Annual LA Forecasts'!$A$2:$AI$42,25,0)</f>
        <v>41786</v>
      </c>
      <c r="E29" s="3">
        <f>VLOOKUP($A29,'PS Annual LA Forecasts'!$A$2:$AI$42,35,0)</f>
        <v>62286</v>
      </c>
      <c r="F29" s="3">
        <f>VLOOKUP($A29,'CT Annual LA Forecasts'!$A$2:$AI$42,8,0)</f>
        <v>1242</v>
      </c>
      <c r="G29" s="3">
        <f>VLOOKUP($A29,'CT Annual LA Forecasts'!$A$2:$AI$42,15,0)</f>
        <v>9835</v>
      </c>
      <c r="H29" s="3">
        <f>VLOOKUP($A29,'CT Annual LA Forecasts'!$A$2:$AI$42,25,0)</f>
        <v>42045</v>
      </c>
      <c r="I29" s="3">
        <f>VLOOKUP($A29,'CT Annual LA Forecasts'!$A$2:$AI$42,35,0)</f>
        <v>55988</v>
      </c>
      <c r="J29" s="3">
        <f>VLOOKUP($A29,'LTW Annual LA Forecasts'!$A$2:$AI$42,8,0)</f>
        <v>1629</v>
      </c>
      <c r="K29" s="3">
        <f>VLOOKUP($A29,'LTW Annual LA Forecasts'!$A$2:$AI$42,15,0)</f>
        <v>13673</v>
      </c>
      <c r="L29" s="3">
        <f>VLOOKUP($A29,'LTW Annual LA Forecasts'!$A$2:$AI$42,25,0)</f>
        <v>40438</v>
      </c>
      <c r="M29" s="3">
        <f>VLOOKUP($A29,'LTW Annual LA Forecasts'!$A$2:$AI$42,35,0)</f>
        <v>49096</v>
      </c>
      <c r="N29" s="3">
        <f>VLOOKUP($A29,'ST Annual LA Forecasts'!$A$2:$AI$42,8,0)</f>
        <v>999</v>
      </c>
      <c r="O29" s="3">
        <f>VLOOKUP($A29,'ST Annual LA Forecasts'!$A$2:$AI$42,15,0)</f>
        <v>3294</v>
      </c>
      <c r="P29" s="3">
        <f>VLOOKUP($A29,'ST Annual LA Forecasts'!$A$2:$AI$42,25,0)</f>
        <v>13330</v>
      </c>
      <c r="Q29" s="3">
        <f>VLOOKUP($A29,'ST Annual LA Forecasts'!$A$2:$AI$42,35,0)</f>
        <v>34239</v>
      </c>
      <c r="R29" s="3">
        <f>VLOOKUP($A29,'FS Annual LA Forecasts'!$A$2:$AI$42,8,0)</f>
        <v>846</v>
      </c>
      <c r="S29" s="3">
        <f>VLOOKUP($A29,'FS Annual LA Forecasts'!$A$2:$AI$42,15,0)</f>
        <v>3075</v>
      </c>
      <c r="T29" s="3">
        <f>VLOOKUP($A29,'FS Annual LA Forecasts'!$A$2:$AI$42,25,0)</f>
        <v>13643</v>
      </c>
      <c r="U29" s="3">
        <f>VLOOKUP($A29,'FS Annual LA Forecasts'!$A$2:$AI$42,35,0)</f>
        <v>30400</v>
      </c>
      <c r="V29" s="37" t="s">
        <v>55</v>
      </c>
      <c r="W29" s="2" t="s">
        <v>55</v>
      </c>
      <c r="X29" s="2"/>
    </row>
    <row r="30" spans="1:24" x14ac:dyDescent="0.25">
      <c r="A30" s="2" t="s">
        <v>27</v>
      </c>
      <c r="B30" s="3">
        <f>VLOOKUP($A30,'PS Annual LA Forecasts'!$A$2:$AI$42,8,0)</f>
        <v>652</v>
      </c>
      <c r="C30" s="3">
        <f>VLOOKUP($A30,'PS Annual LA Forecasts'!$A$2:$AI$42,15,0)</f>
        <v>6258</v>
      </c>
      <c r="D30" s="3">
        <f>VLOOKUP($A30,'PS Annual LA Forecasts'!$A$2:$AI$42,25,0)</f>
        <v>15919</v>
      </c>
      <c r="E30" s="3">
        <f>VLOOKUP($A30,'PS Annual LA Forecasts'!$A$2:$AI$42,35,0)</f>
        <v>23006</v>
      </c>
      <c r="F30" s="3">
        <f>VLOOKUP($A30,'CT Annual LA Forecasts'!$A$2:$AI$42,8,0)</f>
        <v>752</v>
      </c>
      <c r="G30" s="3">
        <f>VLOOKUP($A30,'CT Annual LA Forecasts'!$A$2:$AI$42,15,0)</f>
        <v>5842</v>
      </c>
      <c r="H30" s="3">
        <f>VLOOKUP($A30,'CT Annual LA Forecasts'!$A$2:$AI$42,25,0)</f>
        <v>18100</v>
      </c>
      <c r="I30" s="3">
        <f>VLOOKUP($A30,'CT Annual LA Forecasts'!$A$2:$AI$42,35,0)</f>
        <v>22783</v>
      </c>
      <c r="J30" s="3">
        <f>VLOOKUP($A30,'LTW Annual LA Forecasts'!$A$2:$AI$42,8,0)</f>
        <v>1027</v>
      </c>
      <c r="K30" s="3">
        <f>VLOOKUP($A30,'LTW Annual LA Forecasts'!$A$2:$AI$42,15,0)</f>
        <v>7683</v>
      </c>
      <c r="L30" s="3">
        <f>VLOOKUP($A30,'LTW Annual LA Forecasts'!$A$2:$AI$42,25,0)</f>
        <v>17496</v>
      </c>
      <c r="M30" s="3">
        <f>VLOOKUP($A30,'LTW Annual LA Forecasts'!$A$2:$AI$42,35,0)</f>
        <v>20554</v>
      </c>
      <c r="N30" s="3">
        <f>VLOOKUP($A30,'ST Annual LA Forecasts'!$A$2:$AI$42,8,0)</f>
        <v>613</v>
      </c>
      <c r="O30" s="3">
        <f>VLOOKUP($A30,'ST Annual LA Forecasts'!$A$2:$AI$42,15,0)</f>
        <v>2187</v>
      </c>
      <c r="P30" s="3">
        <f>VLOOKUP($A30,'ST Annual LA Forecasts'!$A$2:$AI$42,25,0)</f>
        <v>7250</v>
      </c>
      <c r="Q30" s="3">
        <f>VLOOKUP($A30,'ST Annual LA Forecasts'!$A$2:$AI$42,35,0)</f>
        <v>14843</v>
      </c>
      <c r="R30" s="3">
        <f>VLOOKUP($A30,'FS Annual LA Forecasts'!$A$2:$AI$42,8,0)</f>
        <v>546</v>
      </c>
      <c r="S30" s="3">
        <f>VLOOKUP($A30,'FS Annual LA Forecasts'!$A$2:$AI$42,15,0)</f>
        <v>1885</v>
      </c>
      <c r="T30" s="3">
        <f>VLOOKUP($A30,'FS Annual LA Forecasts'!$A$2:$AI$42,25,0)</f>
        <v>7539</v>
      </c>
      <c r="U30" s="3">
        <f>VLOOKUP($A30,'FS Annual LA Forecasts'!$A$2:$AI$42,35,0)</f>
        <v>14025</v>
      </c>
      <c r="V30" s="37" t="s">
        <v>59</v>
      </c>
      <c r="W30" s="2" t="s">
        <v>59</v>
      </c>
      <c r="X30" s="2"/>
    </row>
    <row r="31" spans="1:24" x14ac:dyDescent="0.25">
      <c r="A31" s="2" t="s">
        <v>28</v>
      </c>
      <c r="B31" s="3">
        <f>VLOOKUP($A31,'PS Annual LA Forecasts'!$A$2:$AI$42,8,0)</f>
        <v>2554</v>
      </c>
      <c r="C31" s="3">
        <f>VLOOKUP($A31,'PS Annual LA Forecasts'!$A$2:$AI$42,15,0)</f>
        <v>22543</v>
      </c>
      <c r="D31" s="3">
        <f>VLOOKUP($A31,'PS Annual LA Forecasts'!$A$2:$AI$42,25,0)</f>
        <v>78907</v>
      </c>
      <c r="E31" s="3">
        <f>VLOOKUP($A31,'PS Annual LA Forecasts'!$A$2:$AI$42,35,0)</f>
        <v>116764</v>
      </c>
      <c r="F31" s="3">
        <f>VLOOKUP($A31,'CT Annual LA Forecasts'!$A$2:$AI$42,8,0)</f>
        <v>2663</v>
      </c>
      <c r="G31" s="3">
        <f>VLOOKUP($A31,'CT Annual LA Forecasts'!$A$2:$AI$42,15,0)</f>
        <v>19642</v>
      </c>
      <c r="H31" s="3">
        <f>VLOOKUP($A31,'CT Annual LA Forecasts'!$A$2:$AI$42,25,0)</f>
        <v>79008</v>
      </c>
      <c r="I31" s="3">
        <f>VLOOKUP($A31,'CT Annual LA Forecasts'!$A$2:$AI$42,35,0)</f>
        <v>105629</v>
      </c>
      <c r="J31" s="3">
        <f>VLOOKUP($A31,'LTW Annual LA Forecasts'!$A$2:$AI$42,8,0)</f>
        <v>3575</v>
      </c>
      <c r="K31" s="3">
        <f>VLOOKUP($A31,'LTW Annual LA Forecasts'!$A$2:$AI$42,15,0)</f>
        <v>26605</v>
      </c>
      <c r="L31" s="3">
        <f>VLOOKUP($A31,'LTW Annual LA Forecasts'!$A$2:$AI$42,25,0)</f>
        <v>73951</v>
      </c>
      <c r="M31" s="3">
        <f>VLOOKUP($A31,'LTW Annual LA Forecasts'!$A$2:$AI$42,35,0)</f>
        <v>89518</v>
      </c>
      <c r="N31" s="3">
        <f>VLOOKUP($A31,'ST Annual LA Forecasts'!$A$2:$AI$42,8,0)</f>
        <v>2128</v>
      </c>
      <c r="O31" s="3">
        <f>VLOOKUP($A31,'ST Annual LA Forecasts'!$A$2:$AI$42,15,0)</f>
        <v>6654</v>
      </c>
      <c r="P31" s="3">
        <f>VLOOKUP($A31,'ST Annual LA Forecasts'!$A$2:$AI$42,25,0)</f>
        <v>25325</v>
      </c>
      <c r="Q31" s="3">
        <f>VLOOKUP($A31,'ST Annual LA Forecasts'!$A$2:$AI$42,35,0)</f>
        <v>64712</v>
      </c>
      <c r="R31" s="3">
        <f>VLOOKUP($A31,'FS Annual LA Forecasts'!$A$2:$AI$42,8,0)</f>
        <v>1825</v>
      </c>
      <c r="S31" s="3">
        <f>VLOOKUP($A31,'FS Annual LA Forecasts'!$A$2:$AI$42,15,0)</f>
        <v>6460</v>
      </c>
      <c r="T31" s="3">
        <f>VLOOKUP($A31,'FS Annual LA Forecasts'!$A$2:$AI$42,25,0)</f>
        <v>26778</v>
      </c>
      <c r="U31" s="3">
        <f>VLOOKUP($A31,'FS Annual LA Forecasts'!$A$2:$AI$42,35,0)</f>
        <v>57001</v>
      </c>
      <c r="V31" s="37" t="s">
        <v>56</v>
      </c>
      <c r="W31" s="2" t="s">
        <v>56</v>
      </c>
      <c r="X31" s="2"/>
    </row>
    <row r="32" spans="1:24" x14ac:dyDescent="0.25">
      <c r="A32" s="2" t="s">
        <v>29</v>
      </c>
      <c r="B32" s="3">
        <f>VLOOKUP($A32,'PS Annual LA Forecasts'!$A$2:$AI$42,8,0)</f>
        <v>792</v>
      </c>
      <c r="C32" s="3">
        <f>VLOOKUP($A32,'PS Annual LA Forecasts'!$A$2:$AI$42,15,0)</f>
        <v>6497</v>
      </c>
      <c r="D32" s="3">
        <f>VLOOKUP($A32,'PS Annual LA Forecasts'!$A$2:$AI$42,25,0)</f>
        <v>18653</v>
      </c>
      <c r="E32" s="3">
        <f>VLOOKUP($A32,'PS Annual LA Forecasts'!$A$2:$AI$42,35,0)</f>
        <v>27476</v>
      </c>
      <c r="F32" s="3">
        <f>VLOOKUP($A32,'CT Annual LA Forecasts'!$A$2:$AI$42,8,0)</f>
        <v>910</v>
      </c>
      <c r="G32" s="3">
        <f>VLOOKUP($A32,'CT Annual LA Forecasts'!$A$2:$AI$42,15,0)</f>
        <v>6202</v>
      </c>
      <c r="H32" s="3">
        <f>VLOOKUP($A32,'CT Annual LA Forecasts'!$A$2:$AI$42,25,0)</f>
        <v>19968</v>
      </c>
      <c r="I32" s="3">
        <f>VLOOKUP($A32,'CT Annual LA Forecasts'!$A$2:$AI$42,35,0)</f>
        <v>25863</v>
      </c>
      <c r="J32" s="3">
        <f>VLOOKUP($A32,'LTW Annual LA Forecasts'!$A$2:$AI$42,8,0)</f>
        <v>1181</v>
      </c>
      <c r="K32" s="3">
        <f>VLOOKUP($A32,'LTW Annual LA Forecasts'!$A$2:$AI$42,15,0)</f>
        <v>8058</v>
      </c>
      <c r="L32" s="3">
        <f>VLOOKUP($A32,'LTW Annual LA Forecasts'!$A$2:$AI$42,25,0)</f>
        <v>19178</v>
      </c>
      <c r="M32" s="3">
        <f>VLOOKUP($A32,'LTW Annual LA Forecasts'!$A$2:$AI$42,35,0)</f>
        <v>22899</v>
      </c>
      <c r="N32" s="3">
        <f>VLOOKUP($A32,'ST Annual LA Forecasts'!$A$2:$AI$42,8,0)</f>
        <v>739</v>
      </c>
      <c r="O32" s="3">
        <f>VLOOKUP($A32,'ST Annual LA Forecasts'!$A$2:$AI$42,15,0)</f>
        <v>2330</v>
      </c>
      <c r="P32" s="3">
        <f>VLOOKUP($A32,'ST Annual LA Forecasts'!$A$2:$AI$42,25,0)</f>
        <v>7361</v>
      </c>
      <c r="Q32" s="3">
        <f>VLOOKUP($A32,'ST Annual LA Forecasts'!$A$2:$AI$42,35,0)</f>
        <v>15816</v>
      </c>
      <c r="R32" s="3">
        <f>VLOOKUP($A32,'FS Annual LA Forecasts'!$A$2:$AI$42,8,0)</f>
        <v>661</v>
      </c>
      <c r="S32" s="3">
        <f>VLOOKUP($A32,'FS Annual LA Forecasts'!$A$2:$AI$42,15,0)</f>
        <v>2071</v>
      </c>
      <c r="T32" s="3">
        <f>VLOOKUP($A32,'FS Annual LA Forecasts'!$A$2:$AI$42,25,0)</f>
        <v>7982</v>
      </c>
      <c r="U32" s="3">
        <f>VLOOKUP($A32,'FS Annual LA Forecasts'!$A$2:$AI$42,35,0)</f>
        <v>15634</v>
      </c>
      <c r="V32" s="37" t="s">
        <v>59</v>
      </c>
      <c r="W32" s="2" t="s">
        <v>59</v>
      </c>
      <c r="X32" s="2"/>
    </row>
    <row r="33" spans="1:24" x14ac:dyDescent="0.25">
      <c r="A33" s="2" t="s">
        <v>30</v>
      </c>
      <c r="B33" s="3">
        <f>VLOOKUP($A33,'PS Annual LA Forecasts'!$A$2:$AI$42,8,0)</f>
        <v>1157</v>
      </c>
      <c r="C33" s="3">
        <f>VLOOKUP($A33,'PS Annual LA Forecasts'!$A$2:$AI$42,15,0)</f>
        <v>9903</v>
      </c>
      <c r="D33" s="3">
        <f>VLOOKUP($A33,'PS Annual LA Forecasts'!$A$2:$AI$42,25,0)</f>
        <v>37111</v>
      </c>
      <c r="E33" s="3">
        <f>VLOOKUP($A33,'PS Annual LA Forecasts'!$A$2:$AI$42,35,0)</f>
        <v>56042</v>
      </c>
      <c r="F33" s="3">
        <f>VLOOKUP($A33,'CT Annual LA Forecasts'!$A$2:$AI$42,8,0)</f>
        <v>1271</v>
      </c>
      <c r="G33" s="3">
        <f>VLOOKUP($A33,'CT Annual LA Forecasts'!$A$2:$AI$42,15,0)</f>
        <v>8995</v>
      </c>
      <c r="H33" s="3">
        <f>VLOOKUP($A33,'CT Annual LA Forecasts'!$A$2:$AI$42,25,0)</f>
        <v>37971</v>
      </c>
      <c r="I33" s="3">
        <f>VLOOKUP($A33,'CT Annual LA Forecasts'!$A$2:$AI$42,35,0)</f>
        <v>50799</v>
      </c>
      <c r="J33" s="3">
        <f>VLOOKUP($A33,'LTW Annual LA Forecasts'!$A$2:$AI$42,8,0)</f>
        <v>1599</v>
      </c>
      <c r="K33" s="3">
        <f>VLOOKUP($A33,'LTW Annual LA Forecasts'!$A$2:$AI$42,15,0)</f>
        <v>12116</v>
      </c>
      <c r="L33" s="3">
        <f>VLOOKUP($A33,'LTW Annual LA Forecasts'!$A$2:$AI$42,25,0)</f>
        <v>36541</v>
      </c>
      <c r="M33" s="3">
        <f>VLOOKUP($A33,'LTW Annual LA Forecasts'!$A$2:$AI$42,35,0)</f>
        <v>45026</v>
      </c>
      <c r="N33" s="3">
        <f>VLOOKUP($A33,'ST Annual LA Forecasts'!$A$2:$AI$42,8,0)</f>
        <v>1017</v>
      </c>
      <c r="O33" s="3">
        <f>VLOOKUP($A33,'ST Annual LA Forecasts'!$A$2:$AI$42,15,0)</f>
        <v>3234</v>
      </c>
      <c r="P33" s="3">
        <f>VLOOKUP($A33,'ST Annual LA Forecasts'!$A$2:$AI$42,25,0)</f>
        <v>13423</v>
      </c>
      <c r="Q33" s="3">
        <f>VLOOKUP($A33,'ST Annual LA Forecasts'!$A$2:$AI$42,35,0)</f>
        <v>33416</v>
      </c>
      <c r="R33" s="3">
        <f>VLOOKUP($A33,'FS Annual LA Forecasts'!$A$2:$AI$42,8,0)</f>
        <v>885</v>
      </c>
      <c r="S33" s="3">
        <f>VLOOKUP($A33,'FS Annual LA Forecasts'!$A$2:$AI$42,15,0)</f>
        <v>2808</v>
      </c>
      <c r="T33" s="3">
        <f>VLOOKUP($A33,'FS Annual LA Forecasts'!$A$2:$AI$42,25,0)</f>
        <v>12067</v>
      </c>
      <c r="U33" s="3">
        <f>VLOOKUP($A33,'FS Annual LA Forecasts'!$A$2:$AI$42,35,0)</f>
        <v>26522</v>
      </c>
      <c r="V33" s="37" t="s">
        <v>59</v>
      </c>
      <c r="W33" s="2" t="s">
        <v>59</v>
      </c>
      <c r="X33" s="2"/>
    </row>
    <row r="34" spans="1:24" x14ac:dyDescent="0.25">
      <c r="A34" s="2" t="s">
        <v>31</v>
      </c>
      <c r="B34" s="3">
        <f>VLOOKUP($A34,'PS Annual LA Forecasts'!$A$2:$AI$42,8,0)</f>
        <v>1196</v>
      </c>
      <c r="C34" s="3">
        <f>VLOOKUP($A34,'PS Annual LA Forecasts'!$A$2:$AI$42,15,0)</f>
        <v>10662</v>
      </c>
      <c r="D34" s="3">
        <f>VLOOKUP($A34,'PS Annual LA Forecasts'!$A$2:$AI$42,25,0)</f>
        <v>28451</v>
      </c>
      <c r="E34" s="3">
        <f>VLOOKUP($A34,'PS Annual LA Forecasts'!$A$2:$AI$42,35,0)</f>
        <v>40727</v>
      </c>
      <c r="F34" s="3">
        <f>VLOOKUP($A34,'CT Annual LA Forecasts'!$A$2:$AI$42,8,0)</f>
        <v>1322</v>
      </c>
      <c r="G34" s="3">
        <f>VLOOKUP($A34,'CT Annual LA Forecasts'!$A$2:$AI$42,15,0)</f>
        <v>9842</v>
      </c>
      <c r="H34" s="3">
        <f>VLOOKUP($A34,'CT Annual LA Forecasts'!$A$2:$AI$42,25,0)</f>
        <v>30163</v>
      </c>
      <c r="I34" s="3">
        <f>VLOOKUP($A34,'CT Annual LA Forecasts'!$A$2:$AI$42,35,0)</f>
        <v>39054</v>
      </c>
      <c r="J34" s="3">
        <f>VLOOKUP($A34,'LTW Annual LA Forecasts'!$A$2:$AI$42,8,0)</f>
        <v>1817</v>
      </c>
      <c r="K34" s="3">
        <f>VLOOKUP($A34,'LTW Annual LA Forecasts'!$A$2:$AI$42,15,0)</f>
        <v>12697</v>
      </c>
      <c r="L34" s="3">
        <f>VLOOKUP($A34,'LTW Annual LA Forecasts'!$A$2:$AI$42,25,0)</f>
        <v>28704</v>
      </c>
      <c r="M34" s="3">
        <f>VLOOKUP($A34,'LTW Annual LA Forecasts'!$A$2:$AI$42,35,0)</f>
        <v>34397</v>
      </c>
      <c r="N34" s="3">
        <f>VLOOKUP($A34,'ST Annual LA Forecasts'!$A$2:$AI$42,8,0)</f>
        <v>1074</v>
      </c>
      <c r="O34" s="3">
        <f>VLOOKUP($A34,'ST Annual LA Forecasts'!$A$2:$AI$42,15,0)</f>
        <v>3458</v>
      </c>
      <c r="P34" s="3">
        <f>VLOOKUP($A34,'ST Annual LA Forecasts'!$A$2:$AI$42,25,0)</f>
        <v>11987</v>
      </c>
      <c r="Q34" s="3">
        <f>VLOOKUP($A34,'ST Annual LA Forecasts'!$A$2:$AI$42,35,0)</f>
        <v>25254</v>
      </c>
      <c r="R34" s="3">
        <f>VLOOKUP($A34,'FS Annual LA Forecasts'!$A$2:$AI$42,8,0)</f>
        <v>973</v>
      </c>
      <c r="S34" s="3">
        <f>VLOOKUP($A34,'FS Annual LA Forecasts'!$A$2:$AI$42,15,0)</f>
        <v>3221</v>
      </c>
      <c r="T34" s="3">
        <f>VLOOKUP($A34,'FS Annual LA Forecasts'!$A$2:$AI$42,25,0)</f>
        <v>12936</v>
      </c>
      <c r="U34" s="3">
        <f>VLOOKUP($A34,'FS Annual LA Forecasts'!$A$2:$AI$42,35,0)</f>
        <v>24620</v>
      </c>
      <c r="V34" s="37" t="s">
        <v>73</v>
      </c>
      <c r="W34" s="2" t="s">
        <v>53</v>
      </c>
      <c r="X34" s="2" t="s">
        <v>59</v>
      </c>
    </row>
    <row r="35" spans="1:24" x14ac:dyDescent="0.25">
      <c r="A35" s="2" t="s">
        <v>32</v>
      </c>
      <c r="B35" s="3">
        <f>VLOOKUP($A35,'PS Annual LA Forecasts'!$A$2:$AI$42,8,0)</f>
        <v>4107</v>
      </c>
      <c r="C35" s="3">
        <f>VLOOKUP($A35,'PS Annual LA Forecasts'!$A$2:$AI$42,15,0)</f>
        <v>40493</v>
      </c>
      <c r="D35" s="3">
        <f>VLOOKUP($A35,'PS Annual LA Forecasts'!$A$2:$AI$42,25,0)</f>
        <v>150300</v>
      </c>
      <c r="E35" s="3">
        <f>VLOOKUP($A35,'PS Annual LA Forecasts'!$A$2:$AI$42,35,0)</f>
        <v>223462</v>
      </c>
      <c r="F35" s="3">
        <f>VLOOKUP($A35,'CT Annual LA Forecasts'!$A$2:$AI$42,8,0)</f>
        <v>4184</v>
      </c>
      <c r="G35" s="3">
        <f>VLOOKUP($A35,'CT Annual LA Forecasts'!$A$2:$AI$42,15,0)</f>
        <v>33219</v>
      </c>
      <c r="H35" s="3">
        <f>VLOOKUP($A35,'CT Annual LA Forecasts'!$A$2:$AI$42,25,0)</f>
        <v>147188</v>
      </c>
      <c r="I35" s="3">
        <f>VLOOKUP($A35,'CT Annual LA Forecasts'!$A$2:$AI$42,35,0)</f>
        <v>196629</v>
      </c>
      <c r="J35" s="3">
        <f>VLOOKUP($A35,'LTW Annual LA Forecasts'!$A$2:$AI$42,8,0)</f>
        <v>5655</v>
      </c>
      <c r="K35" s="3">
        <f>VLOOKUP($A35,'LTW Annual LA Forecasts'!$A$2:$AI$42,15,0)</f>
        <v>47014</v>
      </c>
      <c r="L35" s="3">
        <f>VLOOKUP($A35,'LTW Annual LA Forecasts'!$A$2:$AI$42,25,0)</f>
        <v>137068</v>
      </c>
      <c r="M35" s="3">
        <f>VLOOKUP($A35,'LTW Annual LA Forecasts'!$A$2:$AI$42,35,0)</f>
        <v>163690</v>
      </c>
      <c r="N35" s="3">
        <f>VLOOKUP($A35,'ST Annual LA Forecasts'!$A$2:$AI$42,8,0)</f>
        <v>3262</v>
      </c>
      <c r="O35" s="3">
        <f>VLOOKUP($A35,'ST Annual LA Forecasts'!$A$2:$AI$42,15,0)</f>
        <v>10814</v>
      </c>
      <c r="P35" s="3">
        <f>VLOOKUP($A35,'ST Annual LA Forecasts'!$A$2:$AI$42,25,0)</f>
        <v>43503</v>
      </c>
      <c r="Q35" s="3">
        <f>VLOOKUP($A35,'ST Annual LA Forecasts'!$A$2:$AI$42,35,0)</f>
        <v>114880</v>
      </c>
      <c r="R35" s="3">
        <f>VLOOKUP($A35,'FS Annual LA Forecasts'!$A$2:$AI$42,8,0)</f>
        <v>2722</v>
      </c>
      <c r="S35" s="3">
        <f>VLOOKUP($A35,'FS Annual LA Forecasts'!$A$2:$AI$42,15,0)</f>
        <v>10276</v>
      </c>
      <c r="T35" s="3">
        <f>VLOOKUP($A35,'FS Annual LA Forecasts'!$A$2:$AI$42,25,0)</f>
        <v>45426</v>
      </c>
      <c r="U35" s="3">
        <f>VLOOKUP($A35,'FS Annual LA Forecasts'!$A$2:$AI$42,35,0)</f>
        <v>102716</v>
      </c>
      <c r="V35" s="37" t="s">
        <v>56</v>
      </c>
      <c r="W35" s="2" t="s">
        <v>56</v>
      </c>
      <c r="X35" s="2"/>
    </row>
    <row r="36" spans="1:24" x14ac:dyDescent="0.25">
      <c r="A36" s="2" t="s">
        <v>33</v>
      </c>
      <c r="B36" s="3">
        <f>VLOOKUP($A36,'PS Annual LA Forecasts'!$A$2:$AI$42,8,0)</f>
        <v>1183</v>
      </c>
      <c r="C36" s="3">
        <f>VLOOKUP($A36,'PS Annual LA Forecasts'!$A$2:$AI$42,15,0)</f>
        <v>11944</v>
      </c>
      <c r="D36" s="3">
        <f>VLOOKUP($A36,'PS Annual LA Forecasts'!$A$2:$AI$42,25,0)</f>
        <v>45887</v>
      </c>
      <c r="E36" s="3">
        <f>VLOOKUP($A36,'PS Annual LA Forecasts'!$A$2:$AI$42,35,0)</f>
        <v>68419</v>
      </c>
      <c r="F36" s="3">
        <f>VLOOKUP($A36,'CT Annual LA Forecasts'!$A$2:$AI$42,8,0)</f>
        <v>1257</v>
      </c>
      <c r="G36" s="3">
        <f>VLOOKUP($A36,'CT Annual LA Forecasts'!$A$2:$AI$42,15,0)</f>
        <v>10049</v>
      </c>
      <c r="H36" s="3">
        <f>VLOOKUP($A36,'CT Annual LA Forecasts'!$A$2:$AI$42,25,0)</f>
        <v>46280</v>
      </c>
      <c r="I36" s="3">
        <f>VLOOKUP($A36,'CT Annual LA Forecasts'!$A$2:$AI$42,35,0)</f>
        <v>61958</v>
      </c>
      <c r="J36" s="3">
        <f>VLOOKUP($A36,'LTW Annual LA Forecasts'!$A$2:$AI$42,8,0)</f>
        <v>1638</v>
      </c>
      <c r="K36" s="3">
        <f>VLOOKUP($A36,'LTW Annual LA Forecasts'!$A$2:$AI$42,15,0)</f>
        <v>14248</v>
      </c>
      <c r="L36" s="3">
        <f>VLOOKUP($A36,'LTW Annual LA Forecasts'!$A$2:$AI$42,25,0)</f>
        <v>44541</v>
      </c>
      <c r="M36" s="3">
        <f>VLOOKUP($A36,'LTW Annual LA Forecasts'!$A$2:$AI$42,35,0)</f>
        <v>54470</v>
      </c>
      <c r="N36" s="3">
        <f>VLOOKUP($A36,'ST Annual LA Forecasts'!$A$2:$AI$42,8,0)</f>
        <v>1003</v>
      </c>
      <c r="O36" s="3">
        <f>VLOOKUP($A36,'ST Annual LA Forecasts'!$A$2:$AI$42,15,0)</f>
        <v>3308</v>
      </c>
      <c r="P36" s="3">
        <f>VLOOKUP($A36,'ST Annual LA Forecasts'!$A$2:$AI$42,25,0)</f>
        <v>14437</v>
      </c>
      <c r="Q36" s="3">
        <f>VLOOKUP($A36,'ST Annual LA Forecasts'!$A$2:$AI$42,35,0)</f>
        <v>38800</v>
      </c>
      <c r="R36" s="3">
        <f>VLOOKUP($A36,'FS Annual LA Forecasts'!$A$2:$AI$42,8,0)</f>
        <v>824</v>
      </c>
      <c r="S36" s="3">
        <f>VLOOKUP($A36,'FS Annual LA Forecasts'!$A$2:$AI$42,15,0)</f>
        <v>3137</v>
      </c>
      <c r="T36" s="3">
        <f>VLOOKUP($A36,'FS Annual LA Forecasts'!$A$2:$AI$42,25,0)</f>
        <v>14149</v>
      </c>
      <c r="U36" s="3">
        <f>VLOOKUP($A36,'FS Annual LA Forecasts'!$A$2:$AI$42,35,0)</f>
        <v>32440</v>
      </c>
      <c r="V36" s="37" t="s">
        <v>54</v>
      </c>
      <c r="W36" s="2" t="s">
        <v>54</v>
      </c>
      <c r="X36" s="2"/>
    </row>
    <row r="37" spans="1:24" x14ac:dyDescent="0.25">
      <c r="A37" s="2" t="s">
        <v>34</v>
      </c>
      <c r="B37" s="3">
        <f>VLOOKUP($A37,'PS Annual LA Forecasts'!$A$2:$AI$42,8,0)</f>
        <v>1831</v>
      </c>
      <c r="C37" s="3">
        <f>VLOOKUP($A37,'PS Annual LA Forecasts'!$A$2:$AI$42,15,0)</f>
        <v>16762</v>
      </c>
      <c r="D37" s="3">
        <f>VLOOKUP($A37,'PS Annual LA Forecasts'!$A$2:$AI$42,25,0)</f>
        <v>57651</v>
      </c>
      <c r="E37" s="3">
        <f>VLOOKUP($A37,'PS Annual LA Forecasts'!$A$2:$AI$42,35,0)</f>
        <v>85295</v>
      </c>
      <c r="F37" s="3">
        <f>VLOOKUP($A37,'CT Annual LA Forecasts'!$A$2:$AI$42,8,0)</f>
        <v>1904</v>
      </c>
      <c r="G37" s="3">
        <f>VLOOKUP($A37,'CT Annual LA Forecasts'!$A$2:$AI$42,15,0)</f>
        <v>14787</v>
      </c>
      <c r="H37" s="3">
        <f>VLOOKUP($A37,'CT Annual LA Forecasts'!$A$2:$AI$42,25,0)</f>
        <v>59350</v>
      </c>
      <c r="I37" s="3">
        <f>VLOOKUP($A37,'CT Annual LA Forecasts'!$A$2:$AI$42,35,0)</f>
        <v>78588</v>
      </c>
      <c r="J37" s="3">
        <f>VLOOKUP($A37,'LTW Annual LA Forecasts'!$A$2:$AI$42,8,0)</f>
        <v>2478</v>
      </c>
      <c r="K37" s="3">
        <f>VLOOKUP($A37,'LTW Annual LA Forecasts'!$A$2:$AI$42,15,0)</f>
        <v>20029</v>
      </c>
      <c r="L37" s="3">
        <f>VLOOKUP($A37,'LTW Annual LA Forecasts'!$A$2:$AI$42,25,0)</f>
        <v>57048</v>
      </c>
      <c r="M37" s="3">
        <f>VLOOKUP($A37,'LTW Annual LA Forecasts'!$A$2:$AI$42,35,0)</f>
        <v>69241</v>
      </c>
      <c r="N37" s="3">
        <f>VLOOKUP($A37,'ST Annual LA Forecasts'!$A$2:$AI$42,8,0)</f>
        <v>1540</v>
      </c>
      <c r="O37" s="3">
        <f>VLOOKUP($A37,'ST Annual LA Forecasts'!$A$2:$AI$42,15,0)</f>
        <v>5127</v>
      </c>
      <c r="P37" s="3">
        <f>VLOOKUP($A37,'ST Annual LA Forecasts'!$A$2:$AI$42,25,0)</f>
        <v>19223</v>
      </c>
      <c r="Q37" s="3">
        <f>VLOOKUP($A37,'ST Annual LA Forecasts'!$A$2:$AI$42,35,0)</f>
        <v>48033</v>
      </c>
      <c r="R37" s="3">
        <f>VLOOKUP($A37,'FS Annual LA Forecasts'!$A$2:$AI$42,8,0)</f>
        <v>1250</v>
      </c>
      <c r="S37" s="3">
        <f>VLOOKUP($A37,'FS Annual LA Forecasts'!$A$2:$AI$42,15,0)</f>
        <v>4822</v>
      </c>
      <c r="T37" s="3">
        <f>VLOOKUP($A37,'FS Annual LA Forecasts'!$A$2:$AI$42,25,0)</f>
        <v>20305</v>
      </c>
      <c r="U37" s="3">
        <f>VLOOKUP($A37,'FS Annual LA Forecasts'!$A$2:$AI$42,35,0)</f>
        <v>43870</v>
      </c>
      <c r="V37" s="37" t="s">
        <v>55</v>
      </c>
      <c r="W37" s="2" t="s">
        <v>55</v>
      </c>
      <c r="X37" s="2"/>
    </row>
    <row r="38" spans="1:24" x14ac:dyDescent="0.25">
      <c r="A38" s="2" t="s">
        <v>35</v>
      </c>
      <c r="B38" s="3">
        <f>VLOOKUP($A38,'PS Annual LA Forecasts'!$A$2:$AI$42,8,0)</f>
        <v>2092</v>
      </c>
      <c r="C38" s="3">
        <f>VLOOKUP($A38,'PS Annual LA Forecasts'!$A$2:$AI$42,15,0)</f>
        <v>20515</v>
      </c>
      <c r="D38" s="3">
        <f>VLOOKUP($A38,'PS Annual LA Forecasts'!$A$2:$AI$42,25,0)</f>
        <v>80159</v>
      </c>
      <c r="E38" s="3">
        <f>VLOOKUP($A38,'PS Annual LA Forecasts'!$A$2:$AI$42,35,0)</f>
        <v>120077</v>
      </c>
      <c r="F38" s="3">
        <f>VLOOKUP($A38,'CT Annual LA Forecasts'!$A$2:$AI$42,8,0)</f>
        <v>2199</v>
      </c>
      <c r="G38" s="3">
        <f>VLOOKUP($A38,'CT Annual LA Forecasts'!$A$2:$AI$42,15,0)</f>
        <v>17249</v>
      </c>
      <c r="H38" s="3">
        <f>VLOOKUP($A38,'CT Annual LA Forecasts'!$A$2:$AI$42,25,0)</f>
        <v>81102</v>
      </c>
      <c r="I38" s="3">
        <f>VLOOKUP($A38,'CT Annual LA Forecasts'!$A$2:$AI$42,35,0)</f>
        <v>108362</v>
      </c>
      <c r="J38" s="3">
        <f>VLOOKUP($A38,'LTW Annual LA Forecasts'!$A$2:$AI$42,8,0)</f>
        <v>2796</v>
      </c>
      <c r="K38" s="3">
        <f>VLOOKUP($A38,'LTW Annual LA Forecasts'!$A$2:$AI$42,15,0)</f>
        <v>24579</v>
      </c>
      <c r="L38" s="3">
        <f>VLOOKUP($A38,'LTW Annual LA Forecasts'!$A$2:$AI$42,25,0)</f>
        <v>78042</v>
      </c>
      <c r="M38" s="3">
        <f>VLOOKUP($A38,'LTW Annual LA Forecasts'!$A$2:$AI$42,35,0)</f>
        <v>95183</v>
      </c>
      <c r="N38" s="3">
        <f>VLOOKUP($A38,'ST Annual LA Forecasts'!$A$2:$AI$42,8,0)</f>
        <v>1759</v>
      </c>
      <c r="O38" s="3">
        <f>VLOOKUP($A38,'ST Annual LA Forecasts'!$A$2:$AI$42,15,0)</f>
        <v>5843</v>
      </c>
      <c r="P38" s="3">
        <f>VLOOKUP($A38,'ST Annual LA Forecasts'!$A$2:$AI$42,25,0)</f>
        <v>25742</v>
      </c>
      <c r="Q38" s="3">
        <f>VLOOKUP($A38,'ST Annual LA Forecasts'!$A$2:$AI$42,35,0)</f>
        <v>68343</v>
      </c>
      <c r="R38" s="3">
        <f>VLOOKUP($A38,'FS Annual LA Forecasts'!$A$2:$AI$42,8,0)</f>
        <v>1424</v>
      </c>
      <c r="S38" s="3">
        <f>VLOOKUP($A38,'FS Annual LA Forecasts'!$A$2:$AI$42,15,0)</f>
        <v>5345</v>
      </c>
      <c r="T38" s="3">
        <f>VLOOKUP($A38,'FS Annual LA Forecasts'!$A$2:$AI$42,25,0)</f>
        <v>24145</v>
      </c>
      <c r="U38" s="3">
        <f>VLOOKUP($A38,'FS Annual LA Forecasts'!$A$2:$AI$42,35,0)</f>
        <v>55710</v>
      </c>
      <c r="V38" s="37" t="s">
        <v>54</v>
      </c>
      <c r="W38" s="2" t="s">
        <v>54</v>
      </c>
      <c r="X38" s="2"/>
    </row>
    <row r="39" spans="1:24" x14ac:dyDescent="0.25">
      <c r="A39" s="2" t="s">
        <v>36</v>
      </c>
      <c r="B39" s="3">
        <f>VLOOKUP($A39,'PS Annual LA Forecasts'!$A$2:$AI$42,8,0)</f>
        <v>3554</v>
      </c>
      <c r="C39" s="3">
        <f>VLOOKUP($A39,'PS Annual LA Forecasts'!$A$2:$AI$42,15,0)</f>
        <v>31393</v>
      </c>
      <c r="D39" s="3">
        <f>VLOOKUP($A39,'PS Annual LA Forecasts'!$A$2:$AI$42,25,0)</f>
        <v>105465</v>
      </c>
      <c r="E39" s="3">
        <f>VLOOKUP($A39,'PS Annual LA Forecasts'!$A$2:$AI$42,35,0)</f>
        <v>155642</v>
      </c>
      <c r="F39" s="3">
        <f>VLOOKUP($A39,'CT Annual LA Forecasts'!$A$2:$AI$42,8,0)</f>
        <v>3385</v>
      </c>
      <c r="G39" s="3">
        <f>VLOOKUP($A39,'CT Annual LA Forecasts'!$A$2:$AI$42,15,0)</f>
        <v>27581</v>
      </c>
      <c r="H39" s="3">
        <f>VLOOKUP($A39,'CT Annual LA Forecasts'!$A$2:$AI$42,25,0)</f>
        <v>105339</v>
      </c>
      <c r="I39" s="3">
        <f>VLOOKUP($A39,'CT Annual LA Forecasts'!$A$2:$AI$42,35,0)</f>
        <v>141463</v>
      </c>
      <c r="J39" s="3">
        <f>VLOOKUP($A39,'LTW Annual LA Forecasts'!$A$2:$AI$42,8,0)</f>
        <v>4713</v>
      </c>
      <c r="K39" s="3">
        <f>VLOOKUP($A39,'LTW Annual LA Forecasts'!$A$2:$AI$42,15,0)</f>
        <v>36189</v>
      </c>
      <c r="L39" s="3">
        <f>VLOOKUP($A39,'LTW Annual LA Forecasts'!$A$2:$AI$42,25,0)</f>
        <v>98938</v>
      </c>
      <c r="M39" s="3">
        <f>VLOOKUP($A39,'LTW Annual LA Forecasts'!$A$2:$AI$42,35,0)</f>
        <v>121356</v>
      </c>
      <c r="N39" s="3">
        <f>VLOOKUP($A39,'ST Annual LA Forecasts'!$A$2:$AI$42,8,0)</f>
        <v>2666</v>
      </c>
      <c r="O39" s="3">
        <f>VLOOKUP($A39,'ST Annual LA Forecasts'!$A$2:$AI$42,15,0)</f>
        <v>9001</v>
      </c>
      <c r="P39" s="3">
        <f>VLOOKUP($A39,'ST Annual LA Forecasts'!$A$2:$AI$42,25,0)</f>
        <v>34766</v>
      </c>
      <c r="Q39" s="3">
        <f>VLOOKUP($A39,'ST Annual LA Forecasts'!$A$2:$AI$42,35,0)</f>
        <v>87845</v>
      </c>
      <c r="R39" s="3">
        <f>VLOOKUP($A39,'FS Annual LA Forecasts'!$A$2:$AI$42,8,0)</f>
        <v>2241</v>
      </c>
      <c r="S39" s="3">
        <f>VLOOKUP($A39,'FS Annual LA Forecasts'!$A$2:$AI$42,15,0)</f>
        <v>8763</v>
      </c>
      <c r="T39" s="3">
        <f>VLOOKUP($A39,'FS Annual LA Forecasts'!$A$2:$AI$42,25,0)</f>
        <v>37485</v>
      </c>
      <c r="U39" s="3">
        <f>VLOOKUP($A39,'FS Annual LA Forecasts'!$A$2:$AI$42,35,0)</f>
        <v>78672</v>
      </c>
      <c r="V39" s="37" t="s">
        <v>53</v>
      </c>
      <c r="W39" s="2" t="s">
        <v>53</v>
      </c>
      <c r="X39" s="2"/>
    </row>
    <row r="40" spans="1:24" x14ac:dyDescent="0.25">
      <c r="A40" s="2" t="s">
        <v>37</v>
      </c>
      <c r="B40" s="3">
        <f>VLOOKUP($A40,'PS Annual LA Forecasts'!$A$2:$AI$42,8,0)</f>
        <v>740</v>
      </c>
      <c r="C40" s="3">
        <f>VLOOKUP($A40,'PS Annual LA Forecasts'!$A$2:$AI$42,15,0)</f>
        <v>8038</v>
      </c>
      <c r="D40" s="3">
        <f>VLOOKUP($A40,'PS Annual LA Forecasts'!$A$2:$AI$42,25,0)</f>
        <v>20848</v>
      </c>
      <c r="E40" s="3">
        <f>VLOOKUP($A40,'PS Annual LA Forecasts'!$A$2:$AI$42,35,0)</f>
        <v>29872</v>
      </c>
      <c r="F40" s="3">
        <f>VLOOKUP($A40,'CT Annual LA Forecasts'!$A$2:$AI$42,8,0)</f>
        <v>749</v>
      </c>
      <c r="G40" s="3">
        <f>VLOOKUP($A40,'CT Annual LA Forecasts'!$A$2:$AI$42,15,0)</f>
        <v>7056</v>
      </c>
      <c r="H40" s="3">
        <f>VLOOKUP($A40,'CT Annual LA Forecasts'!$A$2:$AI$42,25,0)</f>
        <v>22011</v>
      </c>
      <c r="I40" s="3">
        <f>VLOOKUP($A40,'CT Annual LA Forecasts'!$A$2:$AI$42,35,0)</f>
        <v>28296</v>
      </c>
      <c r="J40" s="3">
        <f>VLOOKUP($A40,'LTW Annual LA Forecasts'!$A$2:$AI$42,8,0)</f>
        <v>1101</v>
      </c>
      <c r="K40" s="3">
        <f>VLOOKUP($A40,'LTW Annual LA Forecasts'!$A$2:$AI$42,15,0)</f>
        <v>9268</v>
      </c>
      <c r="L40" s="3">
        <f>VLOOKUP($A40,'LTW Annual LA Forecasts'!$A$2:$AI$42,25,0)</f>
        <v>20996</v>
      </c>
      <c r="M40" s="3">
        <f>VLOOKUP($A40,'LTW Annual LA Forecasts'!$A$2:$AI$42,35,0)</f>
        <v>25105</v>
      </c>
      <c r="N40" s="3">
        <f>VLOOKUP($A40,'ST Annual LA Forecasts'!$A$2:$AI$42,8,0)</f>
        <v>598</v>
      </c>
      <c r="O40" s="3">
        <f>VLOOKUP($A40,'ST Annual LA Forecasts'!$A$2:$AI$42,15,0)</f>
        <v>2332</v>
      </c>
      <c r="P40" s="3">
        <f>VLOOKUP($A40,'ST Annual LA Forecasts'!$A$2:$AI$42,25,0)</f>
        <v>9156</v>
      </c>
      <c r="Q40" s="3">
        <f>VLOOKUP($A40,'ST Annual LA Forecasts'!$A$2:$AI$42,35,0)</f>
        <v>18762</v>
      </c>
      <c r="R40" s="3">
        <f>VLOOKUP($A40,'FS Annual LA Forecasts'!$A$2:$AI$42,8,0)</f>
        <v>537</v>
      </c>
      <c r="S40" s="3">
        <f>VLOOKUP($A40,'FS Annual LA Forecasts'!$A$2:$AI$42,15,0)</f>
        <v>2043</v>
      </c>
      <c r="T40" s="3">
        <f>VLOOKUP($A40,'FS Annual LA Forecasts'!$A$2:$AI$42,25,0)</f>
        <v>9263</v>
      </c>
      <c r="U40" s="3">
        <f>VLOOKUP($A40,'FS Annual LA Forecasts'!$A$2:$AI$42,35,0)</f>
        <v>17826</v>
      </c>
      <c r="V40" s="37" t="s">
        <v>57</v>
      </c>
      <c r="W40" s="2" t="s">
        <v>57</v>
      </c>
      <c r="X40" s="2"/>
    </row>
    <row r="41" spans="1:24" x14ac:dyDescent="0.25">
      <c r="A41" s="2" t="s">
        <v>38</v>
      </c>
      <c r="B41" s="3">
        <f>VLOOKUP($A41,'PS Annual LA Forecasts'!$A$2:$AI$42,8,0)</f>
        <v>1913</v>
      </c>
      <c r="C41" s="3">
        <f>VLOOKUP($A41,'PS Annual LA Forecasts'!$A$2:$AI$42,15,0)</f>
        <v>17388</v>
      </c>
      <c r="D41" s="3">
        <f>VLOOKUP($A41,'PS Annual LA Forecasts'!$A$2:$AI$42,25,0)</f>
        <v>59419</v>
      </c>
      <c r="E41" s="3">
        <f>VLOOKUP($A41,'PS Annual LA Forecasts'!$A$2:$AI$42,35,0)</f>
        <v>87804</v>
      </c>
      <c r="F41" s="3">
        <f>VLOOKUP($A41,'CT Annual LA Forecasts'!$A$2:$AI$42,8,0)</f>
        <v>2054</v>
      </c>
      <c r="G41" s="3">
        <f>VLOOKUP($A41,'CT Annual LA Forecasts'!$A$2:$AI$42,15,0)</f>
        <v>15499</v>
      </c>
      <c r="H41" s="3">
        <f>VLOOKUP($A41,'CT Annual LA Forecasts'!$A$2:$AI$42,25,0)</f>
        <v>60877</v>
      </c>
      <c r="I41" s="3">
        <f>VLOOKUP($A41,'CT Annual LA Forecasts'!$A$2:$AI$42,35,0)</f>
        <v>80530</v>
      </c>
      <c r="J41" s="3">
        <f>VLOOKUP($A41,'LTW Annual LA Forecasts'!$A$2:$AI$42,8,0)</f>
        <v>2669</v>
      </c>
      <c r="K41" s="3">
        <f>VLOOKUP($A41,'LTW Annual LA Forecasts'!$A$2:$AI$42,15,0)</f>
        <v>20971</v>
      </c>
      <c r="L41" s="3">
        <f>VLOOKUP($A41,'LTW Annual LA Forecasts'!$A$2:$AI$42,25,0)</f>
        <v>58573</v>
      </c>
      <c r="M41" s="3">
        <f>VLOOKUP($A41,'LTW Annual LA Forecasts'!$A$2:$AI$42,35,0)</f>
        <v>70851</v>
      </c>
      <c r="N41" s="3">
        <f>VLOOKUP($A41,'ST Annual LA Forecasts'!$A$2:$AI$42,8,0)</f>
        <v>1648</v>
      </c>
      <c r="O41" s="3">
        <f>VLOOKUP($A41,'ST Annual LA Forecasts'!$A$2:$AI$42,15,0)</f>
        <v>5397</v>
      </c>
      <c r="P41" s="3">
        <f>VLOOKUP($A41,'ST Annual LA Forecasts'!$A$2:$AI$42,25,0)</f>
        <v>19991</v>
      </c>
      <c r="Q41" s="3">
        <f>VLOOKUP($A41,'ST Annual LA Forecasts'!$A$2:$AI$42,35,0)</f>
        <v>49049</v>
      </c>
      <c r="R41" s="3">
        <f>VLOOKUP($A41,'FS Annual LA Forecasts'!$A$2:$AI$42,8,0)</f>
        <v>1382</v>
      </c>
      <c r="S41" s="3">
        <f>VLOOKUP($A41,'FS Annual LA Forecasts'!$A$2:$AI$42,15,0)</f>
        <v>4984</v>
      </c>
      <c r="T41" s="3">
        <f>VLOOKUP($A41,'FS Annual LA Forecasts'!$A$2:$AI$42,25,0)</f>
        <v>20938</v>
      </c>
      <c r="U41" s="3">
        <f>VLOOKUP($A41,'FS Annual LA Forecasts'!$A$2:$AI$42,35,0)</f>
        <v>44919</v>
      </c>
      <c r="V41" s="37" t="s">
        <v>73</v>
      </c>
      <c r="W41" s="2" t="s">
        <v>53</v>
      </c>
      <c r="X41" s="2" t="s">
        <v>59</v>
      </c>
    </row>
  </sheetData>
  <autoFilter ref="A2:X41" xr:uid="{00000000-0009-0000-0000-000003000000}"/>
  <mergeCells count="5">
    <mergeCell ref="B1:E1"/>
    <mergeCell ref="F1:I1"/>
    <mergeCell ref="J1:M1"/>
    <mergeCell ref="R1:U1"/>
    <mergeCell ref="N1:Q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X41"/>
  <sheetViews>
    <sheetView workbookViewId="0">
      <selection activeCell="U2" sqref="U2"/>
    </sheetView>
  </sheetViews>
  <sheetFormatPr defaultRowHeight="15" x14ac:dyDescent="0.25"/>
  <cols>
    <col min="1" max="1" width="23.5703125" customWidth="1"/>
    <col min="2" max="21" width="8.85546875" customWidth="1"/>
    <col min="22" max="22" width="77.5703125" customWidth="1"/>
    <col min="23" max="24" width="24.5703125" customWidth="1"/>
  </cols>
  <sheetData>
    <row r="1" spans="1:24" x14ac:dyDescent="0.25">
      <c r="A1" s="25"/>
      <c r="B1" s="62">
        <v>2023</v>
      </c>
      <c r="C1" s="63"/>
      <c r="D1" s="63"/>
      <c r="E1" s="63"/>
      <c r="F1" s="64"/>
      <c r="G1" s="62">
        <v>2030</v>
      </c>
      <c r="H1" s="63"/>
      <c r="I1" s="63"/>
      <c r="J1" s="63"/>
      <c r="K1" s="64"/>
      <c r="L1" s="62">
        <v>2040</v>
      </c>
      <c r="M1" s="63"/>
      <c r="N1" s="63"/>
      <c r="O1" s="63"/>
      <c r="P1" s="64"/>
      <c r="Q1" s="62">
        <v>2050</v>
      </c>
      <c r="R1" s="63"/>
      <c r="S1" s="63"/>
      <c r="T1" s="63"/>
      <c r="U1" s="64"/>
      <c r="V1" s="24"/>
    </row>
    <row r="2" spans="1:24" x14ac:dyDescent="0.25">
      <c r="A2" s="26" t="s">
        <v>39</v>
      </c>
      <c r="B2" s="54" t="s">
        <v>86</v>
      </c>
      <c r="C2" s="39" t="s">
        <v>80</v>
      </c>
      <c r="D2" s="38" t="s">
        <v>81</v>
      </c>
      <c r="E2" s="40" t="s">
        <v>82</v>
      </c>
      <c r="F2" s="41" t="s">
        <v>89</v>
      </c>
      <c r="G2" s="54" t="s">
        <v>86</v>
      </c>
      <c r="H2" s="39" t="s">
        <v>80</v>
      </c>
      <c r="I2" s="38" t="s">
        <v>81</v>
      </c>
      <c r="J2" s="40" t="s">
        <v>82</v>
      </c>
      <c r="K2" s="41" t="s">
        <v>89</v>
      </c>
      <c r="L2" s="54" t="s">
        <v>86</v>
      </c>
      <c r="M2" s="39" t="s">
        <v>80</v>
      </c>
      <c r="N2" s="38" t="s">
        <v>81</v>
      </c>
      <c r="O2" s="40" t="s">
        <v>82</v>
      </c>
      <c r="P2" s="41" t="s">
        <v>89</v>
      </c>
      <c r="Q2" s="54" t="s">
        <v>86</v>
      </c>
      <c r="R2" s="39" t="s">
        <v>80</v>
      </c>
      <c r="S2" s="38" t="s">
        <v>81</v>
      </c>
      <c r="T2" s="40" t="s">
        <v>82</v>
      </c>
      <c r="U2" s="41" t="s">
        <v>89</v>
      </c>
      <c r="V2" s="36" t="s">
        <v>70</v>
      </c>
      <c r="W2" s="21" t="s">
        <v>67</v>
      </c>
      <c r="X2" s="21" t="s">
        <v>68</v>
      </c>
    </row>
    <row r="3" spans="1:24" x14ac:dyDescent="0.25">
      <c r="A3" s="7" t="s">
        <v>0</v>
      </c>
      <c r="B3" s="3">
        <f>VLOOKUP($A3,'PS Annual LA Forecasts'!$A$2:$AI$42,8,0)</f>
        <v>2719</v>
      </c>
      <c r="C3" s="3">
        <f>VLOOKUP($A3,'CT Annual LA Forecasts'!$A$2:$AI$42,8,0)</f>
        <v>2743</v>
      </c>
      <c r="D3" s="3">
        <f>VLOOKUP($A3,'LTW Annual LA Forecasts'!$A$2:$AI$42,8,0)</f>
        <v>3784</v>
      </c>
      <c r="E3" s="3">
        <f>VLOOKUP($A3,'ST Annual LA Forecasts'!$A$2:$AI$42,8,0)</f>
        <v>2194</v>
      </c>
      <c r="F3" s="3">
        <f>VLOOKUP($A3,'FS Annual LA Forecasts'!$A$2:$AI$42,8,0)</f>
        <v>1950</v>
      </c>
      <c r="G3" s="3">
        <f>VLOOKUP($A3,'PS Annual LA Forecasts'!$A$2:$AI$42,15,0)</f>
        <v>22980</v>
      </c>
      <c r="H3" s="3">
        <f>VLOOKUP($A3,'CT Annual LA Forecasts'!$A$2:$AI$42,15,0)</f>
        <v>20561</v>
      </c>
      <c r="I3" s="3">
        <f>VLOOKUP($A3,'LTW Annual LA Forecasts'!$A$2:$AI$42,15,0)</f>
        <v>27011</v>
      </c>
      <c r="J3" s="3">
        <f>VLOOKUP($A3,'ST Annual LA Forecasts'!$A$2:$AI$42,15,0)</f>
        <v>6744</v>
      </c>
      <c r="K3" s="3">
        <f>VLOOKUP($A3,'FS Annual LA Forecasts'!$A$2:$AI$42,15,0)</f>
        <v>6775</v>
      </c>
      <c r="L3" s="3">
        <f>VLOOKUP($A3,'PS Annual LA Forecasts'!$A$2:$AI$42,25,0)</f>
        <v>77009</v>
      </c>
      <c r="M3" s="3">
        <f>VLOOKUP($A3,'CT Annual LA Forecasts'!$A$2:$AI$42,25,0)</f>
        <v>76674</v>
      </c>
      <c r="N3" s="3">
        <f>VLOOKUP($A3,'LTW Annual LA Forecasts'!$A$2:$AI$42,25,0)</f>
        <v>72088</v>
      </c>
      <c r="O3" s="3">
        <f>VLOOKUP($A3,'ST Annual LA Forecasts'!$A$2:$AI$42,25,0)</f>
        <v>25332</v>
      </c>
      <c r="P3" s="3">
        <f>VLOOKUP($A3,'FS Annual LA Forecasts'!$A$2:$AI$42,25,0)</f>
        <v>28039</v>
      </c>
      <c r="Q3" s="3">
        <f>VLOOKUP($A3,'PS Annual LA Forecasts'!$A$2:$AI$42,35,0)</f>
        <v>113275</v>
      </c>
      <c r="R3" s="3">
        <f>VLOOKUP($A3,'CT Annual LA Forecasts'!$A$2:$AI$42,35,0)</f>
        <v>102983</v>
      </c>
      <c r="S3" s="3">
        <f>VLOOKUP($A3,'LTW Annual LA Forecasts'!$A$2:$AI$42,35,0)</f>
        <v>88187</v>
      </c>
      <c r="T3" s="3">
        <f>VLOOKUP($A3,'ST Annual LA Forecasts'!$A$2:$AI$42,35,0)</f>
        <v>63812</v>
      </c>
      <c r="U3" s="3">
        <f>VLOOKUP($A3,'FS Annual LA Forecasts'!$A$2:$AI$42,35,0)</f>
        <v>57920</v>
      </c>
      <c r="V3" s="37" t="s">
        <v>71</v>
      </c>
      <c r="W3" s="2" t="s">
        <v>53</v>
      </c>
      <c r="X3" s="2" t="s">
        <v>56</v>
      </c>
    </row>
    <row r="4" spans="1:24" x14ac:dyDescent="0.25">
      <c r="A4" s="8" t="s">
        <v>1</v>
      </c>
      <c r="B4" s="3">
        <f>VLOOKUP($A4,'PS Annual LA Forecasts'!$A$2:$AI$42,8,0)</f>
        <v>214</v>
      </c>
      <c r="C4" s="3">
        <f>VLOOKUP($A4,'CT Annual LA Forecasts'!$A$2:$AI$42,8,0)</f>
        <v>240</v>
      </c>
      <c r="D4" s="3">
        <f>VLOOKUP($A4,'LTW Annual LA Forecasts'!$A$2:$AI$42,8,0)</f>
        <v>308</v>
      </c>
      <c r="E4" s="3">
        <f>VLOOKUP($A4,'ST Annual LA Forecasts'!$A$2:$AI$42,8,0)</f>
        <v>197</v>
      </c>
      <c r="F4" s="3">
        <f>VLOOKUP($A4,'FS Annual LA Forecasts'!$A$2:$AI$42,8,0)</f>
        <v>182</v>
      </c>
      <c r="G4" s="3">
        <f>VLOOKUP($A4,'PS Annual LA Forecasts'!$A$2:$AI$42,15,0)</f>
        <v>1573</v>
      </c>
      <c r="H4" s="3">
        <f>VLOOKUP($A4,'CT Annual LA Forecasts'!$A$2:$AI$42,15,0)</f>
        <v>1483</v>
      </c>
      <c r="I4" s="3">
        <f>VLOOKUP($A4,'LTW Annual LA Forecasts'!$A$2:$AI$42,15,0)</f>
        <v>1966</v>
      </c>
      <c r="J4" s="3">
        <f>VLOOKUP($A4,'ST Annual LA Forecasts'!$A$2:$AI$42,15,0)</f>
        <v>549</v>
      </c>
      <c r="K4" s="3">
        <f>VLOOKUP($A4,'FS Annual LA Forecasts'!$A$2:$AI$42,15,0)</f>
        <v>520</v>
      </c>
      <c r="L4" s="3">
        <f>VLOOKUP($A4,'PS Annual LA Forecasts'!$A$2:$AI$42,25,0)</f>
        <v>5319</v>
      </c>
      <c r="M4" s="3">
        <f>VLOOKUP($A4,'CT Annual LA Forecasts'!$A$2:$AI$42,25,0)</f>
        <v>5479</v>
      </c>
      <c r="N4" s="3">
        <f>VLOOKUP($A4,'LTW Annual LA Forecasts'!$A$2:$AI$42,25,0)</f>
        <v>5153</v>
      </c>
      <c r="O4" s="3">
        <f>VLOOKUP($A4,'ST Annual LA Forecasts'!$A$2:$AI$42,25,0)</f>
        <v>1999</v>
      </c>
      <c r="P4" s="3">
        <f>VLOOKUP($A4,'FS Annual LA Forecasts'!$A$2:$AI$42,25,0)</f>
        <v>1982</v>
      </c>
      <c r="Q4" s="3">
        <f>VLOOKUP($A4,'PS Annual LA Forecasts'!$A$2:$AI$42,35,0)</f>
        <v>7861</v>
      </c>
      <c r="R4" s="3">
        <f>VLOOKUP($A4,'CT Annual LA Forecasts'!$A$2:$AI$42,35,0)</f>
        <v>7267</v>
      </c>
      <c r="S4" s="3">
        <f>VLOOKUP($A4,'LTW Annual LA Forecasts'!$A$2:$AI$42,35,0)</f>
        <v>6220</v>
      </c>
      <c r="T4" s="3">
        <f>VLOOKUP($A4,'ST Annual LA Forecasts'!$A$2:$AI$42,35,0)</f>
        <v>4673</v>
      </c>
      <c r="U4" s="3">
        <f>VLOOKUP($A4,'FS Annual LA Forecasts'!$A$2:$AI$42,35,0)</f>
        <v>4014</v>
      </c>
      <c r="V4" s="37" t="s">
        <v>72</v>
      </c>
      <c r="W4" s="2" t="s">
        <v>65</v>
      </c>
      <c r="X4" s="2" t="s">
        <v>56</v>
      </c>
    </row>
    <row r="5" spans="1:24" x14ac:dyDescent="0.25">
      <c r="A5" s="8" t="s">
        <v>2</v>
      </c>
      <c r="B5" s="3">
        <f>VLOOKUP($A5,'PS Annual LA Forecasts'!$A$2:$AI$42,8,0)</f>
        <v>3696</v>
      </c>
      <c r="C5" s="3">
        <f>VLOOKUP($A5,'CT Annual LA Forecasts'!$A$2:$AI$42,8,0)</f>
        <v>3685</v>
      </c>
      <c r="D5" s="3">
        <f>VLOOKUP($A5,'LTW Annual LA Forecasts'!$A$2:$AI$42,8,0)</f>
        <v>5048</v>
      </c>
      <c r="E5" s="3">
        <f>VLOOKUP($A5,'ST Annual LA Forecasts'!$A$2:$AI$42,8,0)</f>
        <v>2877</v>
      </c>
      <c r="F5" s="3">
        <f>VLOOKUP($A5,'FS Annual LA Forecasts'!$A$2:$AI$42,8,0)</f>
        <v>2367</v>
      </c>
      <c r="G5" s="3">
        <f>VLOOKUP($A5,'PS Annual LA Forecasts'!$A$2:$AI$42,15,0)</f>
        <v>37838</v>
      </c>
      <c r="H5" s="3">
        <f>VLOOKUP($A5,'CT Annual LA Forecasts'!$A$2:$AI$42,15,0)</f>
        <v>31012</v>
      </c>
      <c r="I5" s="3">
        <f>VLOOKUP($A5,'LTW Annual LA Forecasts'!$A$2:$AI$42,15,0)</f>
        <v>43231</v>
      </c>
      <c r="J5" s="3">
        <f>VLOOKUP($A5,'ST Annual LA Forecasts'!$A$2:$AI$42,15,0)</f>
        <v>9895</v>
      </c>
      <c r="K5" s="3">
        <f>VLOOKUP($A5,'FS Annual LA Forecasts'!$A$2:$AI$42,15,0)</f>
        <v>9290</v>
      </c>
      <c r="L5" s="3">
        <f>VLOOKUP($A5,'PS Annual LA Forecasts'!$A$2:$AI$42,25,0)</f>
        <v>140718</v>
      </c>
      <c r="M5" s="3">
        <f>VLOOKUP($A5,'CT Annual LA Forecasts'!$A$2:$AI$42,25,0)</f>
        <v>137869</v>
      </c>
      <c r="N5" s="3">
        <f>VLOOKUP($A5,'LTW Annual LA Forecasts'!$A$2:$AI$42,25,0)</f>
        <v>128633</v>
      </c>
      <c r="O5" s="3">
        <f>VLOOKUP($A5,'ST Annual LA Forecasts'!$A$2:$AI$42,25,0)</f>
        <v>42384</v>
      </c>
      <c r="P5" s="3">
        <f>VLOOKUP($A5,'FS Annual LA Forecasts'!$A$2:$AI$42,25,0)</f>
        <v>42494</v>
      </c>
      <c r="Q5" s="3">
        <f>VLOOKUP($A5,'PS Annual LA Forecasts'!$A$2:$AI$42,35,0)</f>
        <v>209913</v>
      </c>
      <c r="R5" s="3">
        <f>VLOOKUP($A5,'CT Annual LA Forecasts'!$A$2:$AI$42,35,0)</f>
        <v>185136</v>
      </c>
      <c r="S5" s="3">
        <f>VLOOKUP($A5,'LTW Annual LA Forecasts'!$A$2:$AI$42,35,0)</f>
        <v>155477</v>
      </c>
      <c r="T5" s="3">
        <f>VLOOKUP($A5,'ST Annual LA Forecasts'!$A$2:$AI$42,35,0)</f>
        <v>112133</v>
      </c>
      <c r="U5" s="3">
        <f>VLOOKUP($A5,'FS Annual LA Forecasts'!$A$2:$AI$42,35,0)</f>
        <v>95429</v>
      </c>
      <c r="V5" s="37" t="s">
        <v>53</v>
      </c>
      <c r="W5" s="2" t="s">
        <v>53</v>
      </c>
      <c r="X5" s="2"/>
    </row>
    <row r="6" spans="1:24" x14ac:dyDescent="0.25">
      <c r="A6" s="8" t="s">
        <v>3</v>
      </c>
      <c r="B6" s="3">
        <f>VLOOKUP($A6,'PS Annual LA Forecasts'!$A$2:$AI$42,8,0)</f>
        <v>1377</v>
      </c>
      <c r="C6" s="3">
        <f>VLOOKUP($A6,'CT Annual LA Forecasts'!$A$2:$AI$42,8,0)</f>
        <v>1452</v>
      </c>
      <c r="D6" s="3">
        <f>VLOOKUP($A6,'LTW Annual LA Forecasts'!$A$2:$AI$42,8,0)</f>
        <v>1953</v>
      </c>
      <c r="E6" s="3">
        <f>VLOOKUP($A6,'ST Annual LA Forecasts'!$A$2:$AI$42,8,0)</f>
        <v>1142</v>
      </c>
      <c r="F6" s="3">
        <f>VLOOKUP($A6,'FS Annual LA Forecasts'!$A$2:$AI$42,8,0)</f>
        <v>950</v>
      </c>
      <c r="G6" s="3">
        <f>VLOOKUP($A6,'PS Annual LA Forecasts'!$A$2:$AI$42,15,0)</f>
        <v>15146</v>
      </c>
      <c r="H6" s="3">
        <f>VLOOKUP($A6,'CT Annual LA Forecasts'!$A$2:$AI$42,15,0)</f>
        <v>12029</v>
      </c>
      <c r="I6" s="3">
        <f>VLOOKUP($A6,'LTW Annual LA Forecasts'!$A$2:$AI$42,15,0)</f>
        <v>17575</v>
      </c>
      <c r="J6" s="3">
        <f>VLOOKUP($A6,'ST Annual LA Forecasts'!$A$2:$AI$42,15,0)</f>
        <v>3871</v>
      </c>
      <c r="K6" s="3">
        <f>VLOOKUP($A6,'FS Annual LA Forecasts'!$A$2:$AI$42,15,0)</f>
        <v>3540</v>
      </c>
      <c r="L6" s="3">
        <f>VLOOKUP($A6,'PS Annual LA Forecasts'!$A$2:$AI$42,25,0)</f>
        <v>58417</v>
      </c>
      <c r="M6" s="3">
        <f>VLOOKUP($A6,'CT Annual LA Forecasts'!$A$2:$AI$42,25,0)</f>
        <v>57265</v>
      </c>
      <c r="N6" s="3">
        <f>VLOOKUP($A6,'LTW Annual LA Forecasts'!$A$2:$AI$42,25,0)</f>
        <v>53309</v>
      </c>
      <c r="O6" s="3">
        <f>VLOOKUP($A6,'ST Annual LA Forecasts'!$A$2:$AI$42,25,0)</f>
        <v>17307</v>
      </c>
      <c r="P6" s="3">
        <f>VLOOKUP($A6,'FS Annual LA Forecasts'!$A$2:$AI$42,25,0)</f>
        <v>16521</v>
      </c>
      <c r="Q6" s="3">
        <f>VLOOKUP($A6,'PS Annual LA Forecasts'!$A$2:$AI$42,35,0)</f>
        <v>87559</v>
      </c>
      <c r="R6" s="3">
        <f>VLOOKUP($A6,'CT Annual LA Forecasts'!$A$2:$AI$42,35,0)</f>
        <v>76568</v>
      </c>
      <c r="S6" s="3">
        <f>VLOOKUP($A6,'LTW Annual LA Forecasts'!$A$2:$AI$42,35,0)</f>
        <v>63761</v>
      </c>
      <c r="T6" s="3">
        <f>VLOOKUP($A6,'ST Annual LA Forecasts'!$A$2:$AI$42,35,0)</f>
        <v>46089</v>
      </c>
      <c r="U6" s="3">
        <f>VLOOKUP($A6,'FS Annual LA Forecasts'!$A$2:$AI$42,35,0)</f>
        <v>38237</v>
      </c>
      <c r="V6" s="37" t="s">
        <v>53</v>
      </c>
      <c r="W6" s="2" t="s">
        <v>53</v>
      </c>
      <c r="X6" s="2"/>
    </row>
    <row r="7" spans="1:24" x14ac:dyDescent="0.25">
      <c r="A7" s="8" t="s">
        <v>4</v>
      </c>
      <c r="B7" s="3">
        <f>VLOOKUP($A7,'PS Annual LA Forecasts'!$A$2:$AI$42,8,0)</f>
        <v>5398</v>
      </c>
      <c r="C7" s="3">
        <f>VLOOKUP($A7,'CT Annual LA Forecasts'!$A$2:$AI$42,8,0)</f>
        <v>5561</v>
      </c>
      <c r="D7" s="3">
        <f>VLOOKUP($A7,'LTW Annual LA Forecasts'!$A$2:$AI$42,8,0)</f>
        <v>7201</v>
      </c>
      <c r="E7" s="3">
        <f>VLOOKUP($A7,'ST Annual LA Forecasts'!$A$2:$AI$42,8,0)</f>
        <v>4502</v>
      </c>
      <c r="F7" s="3">
        <f>VLOOKUP($A7,'FS Annual LA Forecasts'!$A$2:$AI$42,8,0)</f>
        <v>3886</v>
      </c>
      <c r="G7" s="3">
        <f>VLOOKUP($A7,'PS Annual LA Forecasts'!$A$2:$AI$42,15,0)</f>
        <v>45178</v>
      </c>
      <c r="H7" s="3">
        <f>VLOOKUP($A7,'CT Annual LA Forecasts'!$A$2:$AI$42,15,0)</f>
        <v>40181</v>
      </c>
      <c r="I7" s="3">
        <f>VLOOKUP($A7,'LTW Annual LA Forecasts'!$A$2:$AI$42,15,0)</f>
        <v>55060</v>
      </c>
      <c r="J7" s="3">
        <f>VLOOKUP($A7,'ST Annual LA Forecasts'!$A$2:$AI$42,15,0)</f>
        <v>13867</v>
      </c>
      <c r="K7" s="3">
        <f>VLOOKUP($A7,'FS Annual LA Forecasts'!$A$2:$AI$42,15,0)</f>
        <v>13188</v>
      </c>
      <c r="L7" s="3">
        <f>VLOOKUP($A7,'PS Annual LA Forecasts'!$A$2:$AI$42,25,0)</f>
        <v>160145</v>
      </c>
      <c r="M7" s="3">
        <f>VLOOKUP($A7,'CT Annual LA Forecasts'!$A$2:$AI$42,25,0)</f>
        <v>162967</v>
      </c>
      <c r="N7" s="3">
        <f>VLOOKUP($A7,'LTW Annual LA Forecasts'!$A$2:$AI$42,25,0)</f>
        <v>156624</v>
      </c>
      <c r="O7" s="3">
        <f>VLOOKUP($A7,'ST Annual LA Forecasts'!$A$2:$AI$42,25,0)</f>
        <v>52404</v>
      </c>
      <c r="P7" s="3">
        <f>VLOOKUP($A7,'FS Annual LA Forecasts'!$A$2:$AI$42,25,0)</f>
        <v>55186</v>
      </c>
      <c r="Q7" s="3">
        <f>VLOOKUP($A7,'PS Annual LA Forecasts'!$A$2:$AI$42,35,0)</f>
        <v>236826</v>
      </c>
      <c r="R7" s="3">
        <f>VLOOKUP($A7,'CT Annual LA Forecasts'!$A$2:$AI$42,35,0)</f>
        <v>216171</v>
      </c>
      <c r="S7" s="3">
        <f>VLOOKUP($A7,'LTW Annual LA Forecasts'!$A$2:$AI$42,35,0)</f>
        <v>189821</v>
      </c>
      <c r="T7" s="3">
        <f>VLOOKUP($A7,'ST Annual LA Forecasts'!$A$2:$AI$42,35,0)</f>
        <v>132003</v>
      </c>
      <c r="U7" s="3">
        <f>VLOOKUP($A7,'FS Annual LA Forecasts'!$A$2:$AI$42,35,0)</f>
        <v>119755</v>
      </c>
      <c r="V7" s="37" t="s">
        <v>54</v>
      </c>
      <c r="W7" s="2" t="s">
        <v>54</v>
      </c>
      <c r="X7" s="2"/>
    </row>
    <row r="8" spans="1:24" x14ac:dyDescent="0.25">
      <c r="A8" s="8" t="s">
        <v>5</v>
      </c>
      <c r="B8" s="3">
        <f>VLOOKUP($A8,'PS Annual LA Forecasts'!$A$2:$AI$42,8,0)</f>
        <v>458</v>
      </c>
      <c r="C8" s="3">
        <f>VLOOKUP($A8,'CT Annual LA Forecasts'!$A$2:$AI$42,8,0)</f>
        <v>491</v>
      </c>
      <c r="D8" s="3">
        <f>VLOOKUP($A8,'LTW Annual LA Forecasts'!$A$2:$AI$42,8,0)</f>
        <v>681</v>
      </c>
      <c r="E8" s="3">
        <f>VLOOKUP($A8,'ST Annual LA Forecasts'!$A$2:$AI$42,8,0)</f>
        <v>394</v>
      </c>
      <c r="F8" s="3">
        <f>VLOOKUP($A8,'FS Annual LA Forecasts'!$A$2:$AI$42,8,0)</f>
        <v>343</v>
      </c>
      <c r="G8" s="3">
        <f>VLOOKUP($A8,'PS Annual LA Forecasts'!$A$2:$AI$42,15,0)</f>
        <v>4388</v>
      </c>
      <c r="H8" s="3">
        <f>VLOOKUP($A8,'CT Annual LA Forecasts'!$A$2:$AI$42,15,0)</f>
        <v>3887</v>
      </c>
      <c r="I8" s="3">
        <f>VLOOKUP($A8,'LTW Annual LA Forecasts'!$A$2:$AI$42,15,0)</f>
        <v>5277</v>
      </c>
      <c r="J8" s="3">
        <f>VLOOKUP($A8,'ST Annual LA Forecasts'!$A$2:$AI$42,15,0)</f>
        <v>1320</v>
      </c>
      <c r="K8" s="3">
        <f>VLOOKUP($A8,'FS Annual LA Forecasts'!$A$2:$AI$42,15,0)</f>
        <v>1210</v>
      </c>
      <c r="L8" s="3">
        <f>VLOOKUP($A8,'PS Annual LA Forecasts'!$A$2:$AI$42,25,0)</f>
        <v>13590</v>
      </c>
      <c r="M8" s="3">
        <f>VLOOKUP($A8,'CT Annual LA Forecasts'!$A$2:$AI$42,25,0)</f>
        <v>13934</v>
      </c>
      <c r="N8" s="3">
        <f>VLOOKUP($A8,'LTW Annual LA Forecasts'!$A$2:$AI$42,25,0)</f>
        <v>13147</v>
      </c>
      <c r="O8" s="3">
        <f>VLOOKUP($A8,'ST Annual LA Forecasts'!$A$2:$AI$42,25,0)</f>
        <v>4930</v>
      </c>
      <c r="P8" s="3">
        <f>VLOOKUP($A8,'FS Annual LA Forecasts'!$A$2:$AI$42,25,0)</f>
        <v>5095</v>
      </c>
      <c r="Q8" s="3">
        <f>VLOOKUP($A8,'PS Annual LA Forecasts'!$A$2:$AI$42,35,0)</f>
        <v>19962</v>
      </c>
      <c r="R8" s="3">
        <f>VLOOKUP($A8,'CT Annual LA Forecasts'!$A$2:$AI$42,35,0)</f>
        <v>18248</v>
      </c>
      <c r="S8" s="3">
        <f>VLOOKUP($A8,'LTW Annual LA Forecasts'!$A$2:$AI$42,35,0)</f>
        <v>15780</v>
      </c>
      <c r="T8" s="3">
        <f>VLOOKUP($A8,'ST Annual LA Forecasts'!$A$2:$AI$42,35,0)</f>
        <v>11579</v>
      </c>
      <c r="U8" s="3">
        <f>VLOOKUP($A8,'FS Annual LA Forecasts'!$A$2:$AI$42,35,0)</f>
        <v>10414</v>
      </c>
      <c r="V8" s="37" t="s">
        <v>73</v>
      </c>
      <c r="W8" s="2" t="s">
        <v>53</v>
      </c>
      <c r="X8" s="2" t="s">
        <v>59</v>
      </c>
    </row>
    <row r="9" spans="1:24" x14ac:dyDescent="0.25">
      <c r="A9" s="8" t="s">
        <v>6</v>
      </c>
      <c r="B9" s="3">
        <f>VLOOKUP($A9,'PS Annual LA Forecasts'!$A$2:$AI$42,8,0)</f>
        <v>869</v>
      </c>
      <c r="C9" s="3">
        <f>VLOOKUP($A9,'CT Annual LA Forecasts'!$A$2:$AI$42,8,0)</f>
        <v>921</v>
      </c>
      <c r="D9" s="3">
        <f>VLOOKUP($A9,'LTW Annual LA Forecasts'!$A$2:$AI$42,8,0)</f>
        <v>1189</v>
      </c>
      <c r="E9" s="3">
        <f>VLOOKUP($A9,'ST Annual LA Forecasts'!$A$2:$AI$42,8,0)</f>
        <v>737</v>
      </c>
      <c r="F9" s="3">
        <f>VLOOKUP($A9,'FS Annual LA Forecasts'!$A$2:$AI$42,8,0)</f>
        <v>598</v>
      </c>
      <c r="G9" s="3">
        <f>VLOOKUP($A9,'PS Annual LA Forecasts'!$A$2:$AI$42,15,0)</f>
        <v>8790</v>
      </c>
      <c r="H9" s="3">
        <f>VLOOKUP($A9,'CT Annual LA Forecasts'!$A$2:$AI$42,15,0)</f>
        <v>7413</v>
      </c>
      <c r="I9" s="3">
        <f>VLOOKUP($A9,'LTW Annual LA Forecasts'!$A$2:$AI$42,15,0)</f>
        <v>10444</v>
      </c>
      <c r="J9" s="3">
        <f>VLOOKUP($A9,'ST Annual LA Forecasts'!$A$2:$AI$42,15,0)</f>
        <v>2502</v>
      </c>
      <c r="K9" s="3">
        <f>VLOOKUP($A9,'FS Annual LA Forecasts'!$A$2:$AI$42,15,0)</f>
        <v>2289</v>
      </c>
      <c r="L9" s="3">
        <f>VLOOKUP($A9,'PS Annual LA Forecasts'!$A$2:$AI$42,25,0)</f>
        <v>32610</v>
      </c>
      <c r="M9" s="3">
        <f>VLOOKUP($A9,'CT Annual LA Forecasts'!$A$2:$AI$42,25,0)</f>
        <v>32797</v>
      </c>
      <c r="N9" s="3">
        <f>VLOOKUP($A9,'LTW Annual LA Forecasts'!$A$2:$AI$42,25,0)</f>
        <v>31505</v>
      </c>
      <c r="O9" s="3">
        <f>VLOOKUP($A9,'ST Annual LA Forecasts'!$A$2:$AI$42,25,0)</f>
        <v>10257</v>
      </c>
      <c r="P9" s="3">
        <f>VLOOKUP($A9,'FS Annual LA Forecasts'!$A$2:$AI$42,25,0)</f>
        <v>10258</v>
      </c>
      <c r="Q9" s="3">
        <f>VLOOKUP($A9,'PS Annual LA Forecasts'!$A$2:$AI$42,35,0)</f>
        <v>48503</v>
      </c>
      <c r="R9" s="3">
        <f>VLOOKUP($A9,'CT Annual LA Forecasts'!$A$2:$AI$42,35,0)</f>
        <v>43531</v>
      </c>
      <c r="S9" s="3">
        <f>VLOOKUP($A9,'LTW Annual LA Forecasts'!$A$2:$AI$42,35,0)</f>
        <v>38004</v>
      </c>
      <c r="T9" s="3">
        <f>VLOOKUP($A9,'ST Annual LA Forecasts'!$A$2:$AI$42,35,0)</f>
        <v>26415</v>
      </c>
      <c r="U9" s="3">
        <f>VLOOKUP($A9,'FS Annual LA Forecasts'!$A$2:$AI$42,35,0)</f>
        <v>23177</v>
      </c>
      <c r="V9" s="37" t="s">
        <v>55</v>
      </c>
      <c r="W9" s="2" t="s">
        <v>55</v>
      </c>
      <c r="X9" s="2"/>
    </row>
    <row r="10" spans="1:24" x14ac:dyDescent="0.25">
      <c r="A10" s="8" t="s">
        <v>7</v>
      </c>
      <c r="B10" s="3">
        <f>VLOOKUP($A10,'PS Annual LA Forecasts'!$A$2:$AI$42,8,0)</f>
        <v>2942</v>
      </c>
      <c r="C10" s="3">
        <f>VLOOKUP($A10,'CT Annual LA Forecasts'!$A$2:$AI$42,8,0)</f>
        <v>3216</v>
      </c>
      <c r="D10" s="3">
        <f>VLOOKUP($A10,'LTW Annual LA Forecasts'!$A$2:$AI$42,8,0)</f>
        <v>4168</v>
      </c>
      <c r="E10" s="3">
        <f>VLOOKUP($A10,'ST Annual LA Forecasts'!$A$2:$AI$42,8,0)</f>
        <v>2597</v>
      </c>
      <c r="F10" s="3">
        <f>VLOOKUP($A10,'FS Annual LA Forecasts'!$A$2:$AI$42,8,0)</f>
        <v>2297</v>
      </c>
      <c r="G10" s="3">
        <f>VLOOKUP($A10,'PS Annual LA Forecasts'!$A$2:$AI$42,15,0)</f>
        <v>24482</v>
      </c>
      <c r="H10" s="3">
        <f>VLOOKUP($A10,'CT Annual LA Forecasts'!$A$2:$AI$42,15,0)</f>
        <v>21550</v>
      </c>
      <c r="I10" s="3">
        <f>VLOOKUP($A10,'LTW Annual LA Forecasts'!$A$2:$AI$42,15,0)</f>
        <v>29552</v>
      </c>
      <c r="J10" s="3">
        <f>VLOOKUP($A10,'ST Annual LA Forecasts'!$A$2:$AI$42,15,0)</f>
        <v>7598</v>
      </c>
      <c r="K10" s="3">
        <f>VLOOKUP($A10,'FS Annual LA Forecasts'!$A$2:$AI$42,15,0)</f>
        <v>7270</v>
      </c>
      <c r="L10" s="3">
        <f>VLOOKUP($A10,'PS Annual LA Forecasts'!$A$2:$AI$42,25,0)</f>
        <v>88890</v>
      </c>
      <c r="M10" s="3">
        <f>VLOOKUP($A10,'CT Annual LA Forecasts'!$A$2:$AI$42,25,0)</f>
        <v>89173</v>
      </c>
      <c r="N10" s="3">
        <f>VLOOKUP($A10,'LTW Annual LA Forecasts'!$A$2:$AI$42,25,0)</f>
        <v>83333</v>
      </c>
      <c r="O10" s="3">
        <f>VLOOKUP($A10,'ST Annual LA Forecasts'!$A$2:$AI$42,25,0)</f>
        <v>28865</v>
      </c>
      <c r="P10" s="3">
        <f>VLOOKUP($A10,'FS Annual LA Forecasts'!$A$2:$AI$42,25,0)</f>
        <v>29292</v>
      </c>
      <c r="Q10" s="3">
        <f>VLOOKUP($A10,'PS Annual LA Forecasts'!$A$2:$AI$42,35,0)</f>
        <v>132228</v>
      </c>
      <c r="R10" s="3">
        <f>VLOOKUP($A10,'CT Annual LA Forecasts'!$A$2:$AI$42,35,0)</f>
        <v>119091</v>
      </c>
      <c r="S10" s="3">
        <f>VLOOKUP($A10,'LTW Annual LA Forecasts'!$A$2:$AI$42,35,0)</f>
        <v>100277</v>
      </c>
      <c r="T10" s="3">
        <f>VLOOKUP($A10,'ST Annual LA Forecasts'!$A$2:$AI$42,35,0)</f>
        <v>72986</v>
      </c>
      <c r="U10" s="3">
        <f>VLOOKUP($A10,'FS Annual LA Forecasts'!$A$2:$AI$42,35,0)</f>
        <v>62957</v>
      </c>
      <c r="V10" s="37" t="s">
        <v>56</v>
      </c>
      <c r="W10" s="2" t="s">
        <v>56</v>
      </c>
      <c r="X10" s="2"/>
    </row>
    <row r="11" spans="1:24" x14ac:dyDescent="0.25">
      <c r="A11" s="8" t="s">
        <v>8</v>
      </c>
      <c r="B11" s="3">
        <f>VLOOKUP($A11,'PS Annual LA Forecasts'!$A$2:$AI$42,8,0)</f>
        <v>501</v>
      </c>
      <c r="C11" s="3">
        <f>VLOOKUP($A11,'CT Annual LA Forecasts'!$A$2:$AI$42,8,0)</f>
        <v>570</v>
      </c>
      <c r="D11" s="3">
        <f>VLOOKUP($A11,'LTW Annual LA Forecasts'!$A$2:$AI$42,8,0)</f>
        <v>803</v>
      </c>
      <c r="E11" s="3">
        <f>VLOOKUP($A11,'ST Annual LA Forecasts'!$A$2:$AI$42,8,0)</f>
        <v>463</v>
      </c>
      <c r="F11" s="3">
        <f>VLOOKUP($A11,'FS Annual LA Forecasts'!$A$2:$AI$42,8,0)</f>
        <v>419</v>
      </c>
      <c r="G11" s="3">
        <f>VLOOKUP($A11,'PS Annual LA Forecasts'!$A$2:$AI$42,15,0)</f>
        <v>5551</v>
      </c>
      <c r="H11" s="3">
        <f>VLOOKUP($A11,'CT Annual LA Forecasts'!$A$2:$AI$42,15,0)</f>
        <v>4879</v>
      </c>
      <c r="I11" s="3">
        <f>VLOOKUP($A11,'LTW Annual LA Forecasts'!$A$2:$AI$42,15,0)</f>
        <v>6502</v>
      </c>
      <c r="J11" s="3">
        <f>VLOOKUP($A11,'ST Annual LA Forecasts'!$A$2:$AI$42,15,0)</f>
        <v>1700</v>
      </c>
      <c r="K11" s="3">
        <f>VLOOKUP($A11,'FS Annual LA Forecasts'!$A$2:$AI$42,15,0)</f>
        <v>1450</v>
      </c>
      <c r="L11" s="3">
        <f>VLOOKUP($A11,'PS Annual LA Forecasts'!$A$2:$AI$42,25,0)</f>
        <v>14075</v>
      </c>
      <c r="M11" s="3">
        <f>VLOOKUP($A11,'CT Annual LA Forecasts'!$A$2:$AI$42,25,0)</f>
        <v>15077</v>
      </c>
      <c r="N11" s="3">
        <f>VLOOKUP($A11,'LTW Annual LA Forecasts'!$A$2:$AI$42,25,0)</f>
        <v>14356</v>
      </c>
      <c r="O11" s="3">
        <f>VLOOKUP($A11,'ST Annual LA Forecasts'!$A$2:$AI$42,25,0)</f>
        <v>6397</v>
      </c>
      <c r="P11" s="3">
        <f>VLOOKUP($A11,'FS Annual LA Forecasts'!$A$2:$AI$42,25,0)</f>
        <v>6339</v>
      </c>
      <c r="Q11" s="3">
        <f>VLOOKUP($A11,'PS Annual LA Forecasts'!$A$2:$AI$42,35,0)</f>
        <v>20077</v>
      </c>
      <c r="R11" s="3">
        <f>VLOOKUP($A11,'CT Annual LA Forecasts'!$A$2:$AI$42,35,0)</f>
        <v>19072</v>
      </c>
      <c r="S11" s="3">
        <f>VLOOKUP($A11,'LTW Annual LA Forecasts'!$A$2:$AI$42,35,0)</f>
        <v>16784</v>
      </c>
      <c r="T11" s="3">
        <f>VLOOKUP($A11,'ST Annual LA Forecasts'!$A$2:$AI$42,35,0)</f>
        <v>12548</v>
      </c>
      <c r="U11" s="3">
        <f>VLOOKUP($A11,'FS Annual LA Forecasts'!$A$2:$AI$42,35,0)</f>
        <v>12021</v>
      </c>
      <c r="V11" s="37" t="s">
        <v>57</v>
      </c>
      <c r="W11" s="2" t="s">
        <v>57</v>
      </c>
      <c r="X11" s="2"/>
    </row>
    <row r="12" spans="1:24" x14ac:dyDescent="0.25">
      <c r="A12" s="8" t="s">
        <v>9</v>
      </c>
      <c r="B12" s="3">
        <f>VLOOKUP($A12,'PS Annual LA Forecasts'!$A$2:$AI$42,8,0)</f>
        <v>3463</v>
      </c>
      <c r="C12" s="3">
        <f>VLOOKUP($A12,'CT Annual LA Forecasts'!$A$2:$AI$42,8,0)</f>
        <v>4290</v>
      </c>
      <c r="D12" s="3">
        <f>VLOOKUP($A12,'LTW Annual LA Forecasts'!$A$2:$AI$42,8,0)</f>
        <v>5571</v>
      </c>
      <c r="E12" s="3">
        <f>VLOOKUP($A12,'ST Annual LA Forecasts'!$A$2:$AI$42,8,0)</f>
        <v>3510</v>
      </c>
      <c r="F12" s="3">
        <f>VLOOKUP($A12,'FS Annual LA Forecasts'!$A$2:$AI$42,8,0)</f>
        <v>3156</v>
      </c>
      <c r="G12" s="3">
        <f>VLOOKUP($A12,'PS Annual LA Forecasts'!$A$2:$AI$42,15,0)</f>
        <v>32142</v>
      </c>
      <c r="H12" s="3">
        <f>VLOOKUP($A12,'CT Annual LA Forecasts'!$A$2:$AI$42,15,0)</f>
        <v>28564</v>
      </c>
      <c r="I12" s="3">
        <f>VLOOKUP($A12,'LTW Annual LA Forecasts'!$A$2:$AI$42,15,0)</f>
        <v>39245</v>
      </c>
      <c r="J12" s="3">
        <f>VLOOKUP($A12,'ST Annual LA Forecasts'!$A$2:$AI$42,15,0)</f>
        <v>10448</v>
      </c>
      <c r="K12" s="3">
        <f>VLOOKUP($A12,'FS Annual LA Forecasts'!$A$2:$AI$42,15,0)</f>
        <v>9513</v>
      </c>
      <c r="L12" s="3">
        <f>VLOOKUP($A12,'PS Annual LA Forecasts'!$A$2:$AI$42,25,0)</f>
        <v>103270</v>
      </c>
      <c r="M12" s="3">
        <f>VLOOKUP($A12,'CT Annual LA Forecasts'!$A$2:$AI$42,25,0)</f>
        <v>106772</v>
      </c>
      <c r="N12" s="3">
        <f>VLOOKUP($A12,'LTW Annual LA Forecasts'!$A$2:$AI$42,25,0)</f>
        <v>100246</v>
      </c>
      <c r="O12" s="3">
        <f>VLOOKUP($A12,'ST Annual LA Forecasts'!$A$2:$AI$42,25,0)</f>
        <v>37882</v>
      </c>
      <c r="P12" s="3">
        <f>VLOOKUP($A12,'FS Annual LA Forecasts'!$A$2:$AI$42,25,0)</f>
        <v>37814</v>
      </c>
      <c r="Q12" s="3">
        <f>VLOOKUP($A12,'PS Annual LA Forecasts'!$A$2:$AI$42,35,0)</f>
        <v>151874</v>
      </c>
      <c r="R12" s="3">
        <f>VLOOKUP($A12,'CT Annual LA Forecasts'!$A$2:$AI$42,35,0)</f>
        <v>139469</v>
      </c>
      <c r="S12" s="3">
        <f>VLOOKUP($A12,'LTW Annual LA Forecasts'!$A$2:$AI$42,35,0)</f>
        <v>118408</v>
      </c>
      <c r="T12" s="3">
        <f>VLOOKUP($A12,'ST Annual LA Forecasts'!$A$2:$AI$42,35,0)</f>
        <v>86982</v>
      </c>
      <c r="U12" s="3">
        <f>VLOOKUP($A12,'FS Annual LA Forecasts'!$A$2:$AI$42,35,0)</f>
        <v>77310</v>
      </c>
      <c r="V12" s="37" t="s">
        <v>74</v>
      </c>
      <c r="W12" s="2" t="s">
        <v>58</v>
      </c>
      <c r="X12" s="2" t="s">
        <v>59</v>
      </c>
    </row>
    <row r="13" spans="1:24" x14ac:dyDescent="0.25">
      <c r="A13" s="8" t="s">
        <v>10</v>
      </c>
      <c r="B13" s="3">
        <f>VLOOKUP($A13,'PS Annual LA Forecasts'!$A$2:$AI$42,8,0)</f>
        <v>1576</v>
      </c>
      <c r="C13" s="3">
        <f>VLOOKUP($A13,'CT Annual LA Forecasts'!$A$2:$AI$42,8,0)</f>
        <v>1681</v>
      </c>
      <c r="D13" s="3">
        <f>VLOOKUP($A13,'LTW Annual LA Forecasts'!$A$2:$AI$42,8,0)</f>
        <v>2185</v>
      </c>
      <c r="E13" s="3">
        <f>VLOOKUP($A13,'ST Annual LA Forecasts'!$A$2:$AI$42,8,0)</f>
        <v>1340</v>
      </c>
      <c r="F13" s="3">
        <f>VLOOKUP($A13,'FS Annual LA Forecasts'!$A$2:$AI$42,8,0)</f>
        <v>1114</v>
      </c>
      <c r="G13" s="3">
        <f>VLOOKUP($A13,'PS Annual LA Forecasts'!$A$2:$AI$42,15,0)</f>
        <v>15448</v>
      </c>
      <c r="H13" s="3">
        <f>VLOOKUP($A13,'CT Annual LA Forecasts'!$A$2:$AI$42,15,0)</f>
        <v>13147</v>
      </c>
      <c r="I13" s="3">
        <f>VLOOKUP($A13,'LTW Annual LA Forecasts'!$A$2:$AI$42,15,0)</f>
        <v>18661</v>
      </c>
      <c r="J13" s="3">
        <f>VLOOKUP($A13,'ST Annual LA Forecasts'!$A$2:$AI$42,15,0)</f>
        <v>4377</v>
      </c>
      <c r="K13" s="3">
        <f>VLOOKUP($A13,'FS Annual LA Forecasts'!$A$2:$AI$42,15,0)</f>
        <v>4115</v>
      </c>
      <c r="L13" s="3">
        <f>VLOOKUP($A13,'PS Annual LA Forecasts'!$A$2:$AI$42,25,0)</f>
        <v>58997</v>
      </c>
      <c r="M13" s="3">
        <f>VLOOKUP($A13,'CT Annual LA Forecasts'!$A$2:$AI$42,25,0)</f>
        <v>59590</v>
      </c>
      <c r="N13" s="3">
        <f>VLOOKUP($A13,'LTW Annual LA Forecasts'!$A$2:$AI$42,25,0)</f>
        <v>57305</v>
      </c>
      <c r="O13" s="3">
        <f>VLOOKUP($A13,'ST Annual LA Forecasts'!$A$2:$AI$42,25,0)</f>
        <v>18559</v>
      </c>
      <c r="P13" s="3">
        <f>VLOOKUP($A13,'FS Annual LA Forecasts'!$A$2:$AI$42,25,0)</f>
        <v>18356</v>
      </c>
      <c r="Q13" s="3">
        <f>VLOOKUP($A13,'PS Annual LA Forecasts'!$A$2:$AI$42,35,0)</f>
        <v>87971</v>
      </c>
      <c r="R13" s="3">
        <f>VLOOKUP($A13,'CT Annual LA Forecasts'!$A$2:$AI$42,35,0)</f>
        <v>79763</v>
      </c>
      <c r="S13" s="3">
        <f>VLOOKUP($A13,'LTW Annual LA Forecasts'!$A$2:$AI$42,35,0)</f>
        <v>69863</v>
      </c>
      <c r="T13" s="3">
        <f>VLOOKUP($A13,'ST Annual LA Forecasts'!$A$2:$AI$42,35,0)</f>
        <v>49277</v>
      </c>
      <c r="U13" s="3">
        <f>VLOOKUP($A13,'FS Annual LA Forecasts'!$A$2:$AI$42,35,0)</f>
        <v>41841</v>
      </c>
      <c r="V13" s="37" t="s">
        <v>54</v>
      </c>
      <c r="W13" s="2" t="s">
        <v>54</v>
      </c>
      <c r="X13" s="2"/>
    </row>
    <row r="14" spans="1:24" x14ac:dyDescent="0.25">
      <c r="A14" s="8" t="s">
        <v>11</v>
      </c>
      <c r="B14" s="3">
        <f>VLOOKUP($A14,'PS Annual LA Forecasts'!$A$2:$AI$42,8,0)</f>
        <v>1149</v>
      </c>
      <c r="C14" s="3">
        <f>VLOOKUP($A14,'CT Annual LA Forecasts'!$A$2:$AI$42,8,0)</f>
        <v>1337</v>
      </c>
      <c r="D14" s="3">
        <f>VLOOKUP($A14,'LTW Annual LA Forecasts'!$A$2:$AI$42,8,0)</f>
        <v>1728</v>
      </c>
      <c r="E14" s="3">
        <f>VLOOKUP($A14,'ST Annual LA Forecasts'!$A$2:$AI$42,8,0)</f>
        <v>1086</v>
      </c>
      <c r="F14" s="3">
        <f>VLOOKUP($A14,'FS Annual LA Forecasts'!$A$2:$AI$42,8,0)</f>
        <v>955</v>
      </c>
      <c r="G14" s="3">
        <f>VLOOKUP($A14,'PS Annual LA Forecasts'!$A$2:$AI$42,15,0)</f>
        <v>10039</v>
      </c>
      <c r="H14" s="3">
        <f>VLOOKUP($A14,'CT Annual LA Forecasts'!$A$2:$AI$42,15,0)</f>
        <v>9467</v>
      </c>
      <c r="I14" s="3">
        <f>VLOOKUP($A14,'LTW Annual LA Forecasts'!$A$2:$AI$42,15,0)</f>
        <v>12278</v>
      </c>
      <c r="J14" s="3">
        <f>VLOOKUP($A14,'ST Annual LA Forecasts'!$A$2:$AI$42,15,0)</f>
        <v>3612</v>
      </c>
      <c r="K14" s="3">
        <f>VLOOKUP($A14,'FS Annual LA Forecasts'!$A$2:$AI$42,15,0)</f>
        <v>3109</v>
      </c>
      <c r="L14" s="3">
        <f>VLOOKUP($A14,'PS Annual LA Forecasts'!$A$2:$AI$42,25,0)</f>
        <v>28262</v>
      </c>
      <c r="M14" s="3">
        <f>VLOOKUP($A14,'CT Annual LA Forecasts'!$A$2:$AI$42,25,0)</f>
        <v>30996</v>
      </c>
      <c r="N14" s="3">
        <f>VLOOKUP($A14,'LTW Annual LA Forecasts'!$A$2:$AI$42,25,0)</f>
        <v>29843</v>
      </c>
      <c r="O14" s="3">
        <f>VLOOKUP($A14,'ST Annual LA Forecasts'!$A$2:$AI$42,25,0)</f>
        <v>11880</v>
      </c>
      <c r="P14" s="3">
        <f>VLOOKUP($A14,'FS Annual LA Forecasts'!$A$2:$AI$42,25,0)</f>
        <v>12237</v>
      </c>
      <c r="Q14" s="3">
        <f>VLOOKUP($A14,'PS Annual LA Forecasts'!$A$2:$AI$42,35,0)</f>
        <v>41534</v>
      </c>
      <c r="R14" s="3">
        <f>VLOOKUP($A14,'CT Annual LA Forecasts'!$A$2:$AI$42,35,0)</f>
        <v>39795</v>
      </c>
      <c r="S14" s="3">
        <f>VLOOKUP($A14,'LTW Annual LA Forecasts'!$A$2:$AI$42,35,0)</f>
        <v>35479</v>
      </c>
      <c r="T14" s="3">
        <f>VLOOKUP($A14,'ST Annual LA Forecasts'!$A$2:$AI$42,35,0)</f>
        <v>25198</v>
      </c>
      <c r="U14" s="3">
        <f>VLOOKUP($A14,'FS Annual LA Forecasts'!$A$2:$AI$42,35,0)</f>
        <v>23702</v>
      </c>
      <c r="V14" s="37" t="s">
        <v>59</v>
      </c>
      <c r="W14" s="2" t="s">
        <v>59</v>
      </c>
      <c r="X14" s="2"/>
    </row>
    <row r="15" spans="1:24" x14ac:dyDescent="0.25">
      <c r="A15" s="8" t="s">
        <v>12</v>
      </c>
      <c r="B15" s="3">
        <f>VLOOKUP($A15,'PS Annual LA Forecasts'!$A$2:$AI$42,8,0)</f>
        <v>1262</v>
      </c>
      <c r="C15" s="3">
        <f>VLOOKUP($A15,'CT Annual LA Forecasts'!$A$2:$AI$42,8,0)</f>
        <v>1591</v>
      </c>
      <c r="D15" s="3">
        <f>VLOOKUP($A15,'LTW Annual LA Forecasts'!$A$2:$AI$42,8,0)</f>
        <v>1951</v>
      </c>
      <c r="E15" s="3">
        <f>VLOOKUP($A15,'ST Annual LA Forecasts'!$A$2:$AI$42,8,0)</f>
        <v>1282</v>
      </c>
      <c r="F15" s="3">
        <f>VLOOKUP($A15,'FS Annual LA Forecasts'!$A$2:$AI$42,8,0)</f>
        <v>1095</v>
      </c>
      <c r="G15" s="3">
        <f>VLOOKUP($A15,'PS Annual LA Forecasts'!$A$2:$AI$42,15,0)</f>
        <v>12398</v>
      </c>
      <c r="H15" s="3">
        <f>VLOOKUP($A15,'CT Annual LA Forecasts'!$A$2:$AI$42,15,0)</f>
        <v>10836</v>
      </c>
      <c r="I15" s="3">
        <f>VLOOKUP($A15,'LTW Annual LA Forecasts'!$A$2:$AI$42,15,0)</f>
        <v>15267</v>
      </c>
      <c r="J15" s="3">
        <f>VLOOKUP($A15,'ST Annual LA Forecasts'!$A$2:$AI$42,15,0)</f>
        <v>4088</v>
      </c>
      <c r="K15" s="3">
        <f>VLOOKUP($A15,'FS Annual LA Forecasts'!$A$2:$AI$42,15,0)</f>
        <v>3419</v>
      </c>
      <c r="L15" s="3">
        <f>VLOOKUP($A15,'PS Annual LA Forecasts'!$A$2:$AI$42,25,0)</f>
        <v>45520</v>
      </c>
      <c r="M15" s="3">
        <f>VLOOKUP($A15,'CT Annual LA Forecasts'!$A$2:$AI$42,25,0)</f>
        <v>46619</v>
      </c>
      <c r="N15" s="3">
        <f>VLOOKUP($A15,'LTW Annual LA Forecasts'!$A$2:$AI$42,25,0)</f>
        <v>44520</v>
      </c>
      <c r="O15" s="3">
        <f>VLOOKUP($A15,'ST Annual LA Forecasts'!$A$2:$AI$42,25,0)</f>
        <v>15466</v>
      </c>
      <c r="P15" s="3">
        <f>VLOOKUP($A15,'FS Annual LA Forecasts'!$A$2:$AI$42,25,0)</f>
        <v>14368</v>
      </c>
      <c r="Q15" s="3">
        <f>VLOOKUP($A15,'PS Annual LA Forecasts'!$A$2:$AI$42,35,0)</f>
        <v>68871</v>
      </c>
      <c r="R15" s="3">
        <f>VLOOKUP($A15,'CT Annual LA Forecasts'!$A$2:$AI$42,35,0)</f>
        <v>61240</v>
      </c>
      <c r="S15" s="3">
        <f>VLOOKUP($A15,'LTW Annual LA Forecasts'!$A$2:$AI$42,35,0)</f>
        <v>52770</v>
      </c>
      <c r="T15" s="3">
        <f>VLOOKUP($A15,'ST Annual LA Forecasts'!$A$2:$AI$42,35,0)</f>
        <v>37324</v>
      </c>
      <c r="U15" s="3">
        <f>VLOOKUP($A15,'FS Annual LA Forecasts'!$A$2:$AI$42,35,0)</f>
        <v>32040</v>
      </c>
      <c r="V15" s="37" t="s">
        <v>73</v>
      </c>
      <c r="W15" s="2" t="s">
        <v>53</v>
      </c>
      <c r="X15" s="2" t="s">
        <v>59</v>
      </c>
    </row>
    <row r="16" spans="1:24" x14ac:dyDescent="0.25">
      <c r="A16" s="8" t="s">
        <v>13</v>
      </c>
      <c r="B16" s="3">
        <f>VLOOKUP($A16,'PS Annual LA Forecasts'!$A$2:$AI$42,8,0)</f>
        <v>986</v>
      </c>
      <c r="C16" s="3">
        <f>VLOOKUP($A16,'CT Annual LA Forecasts'!$A$2:$AI$42,8,0)</f>
        <v>988</v>
      </c>
      <c r="D16" s="3">
        <f>VLOOKUP($A16,'LTW Annual LA Forecasts'!$A$2:$AI$42,8,0)</f>
        <v>1299</v>
      </c>
      <c r="E16" s="3">
        <f>VLOOKUP($A16,'ST Annual LA Forecasts'!$A$2:$AI$42,8,0)</f>
        <v>794</v>
      </c>
      <c r="F16" s="3">
        <f>VLOOKUP($A16,'FS Annual LA Forecasts'!$A$2:$AI$42,8,0)</f>
        <v>662</v>
      </c>
      <c r="G16" s="3">
        <f>VLOOKUP($A16,'PS Annual LA Forecasts'!$A$2:$AI$42,15,0)</f>
        <v>8702</v>
      </c>
      <c r="H16" s="3">
        <f>VLOOKUP($A16,'CT Annual LA Forecasts'!$A$2:$AI$42,15,0)</f>
        <v>7672</v>
      </c>
      <c r="I16" s="3">
        <f>VLOOKUP($A16,'LTW Annual LA Forecasts'!$A$2:$AI$42,15,0)</f>
        <v>10374</v>
      </c>
      <c r="J16" s="3">
        <f>VLOOKUP($A16,'ST Annual LA Forecasts'!$A$2:$AI$42,15,0)</f>
        <v>2595</v>
      </c>
      <c r="K16" s="3">
        <f>VLOOKUP($A16,'FS Annual LA Forecasts'!$A$2:$AI$42,15,0)</f>
        <v>2482</v>
      </c>
      <c r="L16" s="3">
        <f>VLOOKUP($A16,'PS Annual LA Forecasts'!$A$2:$AI$42,25,0)</f>
        <v>29910</v>
      </c>
      <c r="M16" s="3">
        <f>VLOOKUP($A16,'CT Annual LA Forecasts'!$A$2:$AI$42,25,0)</f>
        <v>30430</v>
      </c>
      <c r="N16" s="3">
        <f>VLOOKUP($A16,'LTW Annual LA Forecasts'!$A$2:$AI$42,25,0)</f>
        <v>29321</v>
      </c>
      <c r="O16" s="3">
        <f>VLOOKUP($A16,'ST Annual LA Forecasts'!$A$2:$AI$42,25,0)</f>
        <v>9794</v>
      </c>
      <c r="P16" s="3">
        <f>VLOOKUP($A16,'FS Annual LA Forecasts'!$A$2:$AI$42,25,0)</f>
        <v>10531</v>
      </c>
      <c r="Q16" s="3">
        <f>VLOOKUP($A16,'PS Annual LA Forecasts'!$A$2:$AI$42,35,0)</f>
        <v>44061</v>
      </c>
      <c r="R16" s="3">
        <f>VLOOKUP($A16,'CT Annual LA Forecasts'!$A$2:$AI$42,35,0)</f>
        <v>40330</v>
      </c>
      <c r="S16" s="3">
        <f>VLOOKUP($A16,'LTW Annual LA Forecasts'!$A$2:$AI$42,35,0)</f>
        <v>35637</v>
      </c>
      <c r="T16" s="3">
        <f>VLOOKUP($A16,'ST Annual LA Forecasts'!$A$2:$AI$42,35,0)</f>
        <v>24658</v>
      </c>
      <c r="U16" s="3">
        <f>VLOOKUP($A16,'FS Annual LA Forecasts'!$A$2:$AI$42,35,0)</f>
        <v>22734</v>
      </c>
      <c r="V16" s="37" t="s">
        <v>55</v>
      </c>
      <c r="W16" s="2" t="s">
        <v>55</v>
      </c>
      <c r="X16" s="2"/>
    </row>
    <row r="17" spans="1:24" x14ac:dyDescent="0.25">
      <c r="A17" s="8" t="s">
        <v>14</v>
      </c>
      <c r="B17" s="3">
        <f>VLOOKUP($A17,'PS Annual LA Forecasts'!$A$2:$AI$42,8,0)</f>
        <v>29</v>
      </c>
      <c r="C17" s="3">
        <f>VLOOKUP($A17,'CT Annual LA Forecasts'!$A$2:$AI$42,8,0)</f>
        <v>32</v>
      </c>
      <c r="D17" s="3">
        <f>VLOOKUP($A17,'LTW Annual LA Forecasts'!$A$2:$AI$42,8,0)</f>
        <v>52</v>
      </c>
      <c r="E17" s="3">
        <f>VLOOKUP($A17,'ST Annual LA Forecasts'!$A$2:$AI$42,8,0)</f>
        <v>25</v>
      </c>
      <c r="F17" s="3">
        <f>VLOOKUP($A17,'FS Annual LA Forecasts'!$A$2:$AI$42,8,0)</f>
        <v>21</v>
      </c>
      <c r="G17" s="3">
        <f>VLOOKUP($A17,'PS Annual LA Forecasts'!$A$2:$AI$42,15,0)</f>
        <v>533</v>
      </c>
      <c r="H17" s="3">
        <f>VLOOKUP($A17,'CT Annual LA Forecasts'!$A$2:$AI$42,15,0)</f>
        <v>435</v>
      </c>
      <c r="I17" s="3">
        <f>VLOOKUP($A17,'LTW Annual LA Forecasts'!$A$2:$AI$42,15,0)</f>
        <v>604</v>
      </c>
      <c r="J17" s="3">
        <f>VLOOKUP($A17,'ST Annual LA Forecasts'!$A$2:$AI$42,15,0)</f>
        <v>141</v>
      </c>
      <c r="K17" s="3">
        <f>VLOOKUP($A17,'FS Annual LA Forecasts'!$A$2:$AI$42,15,0)</f>
        <v>100</v>
      </c>
      <c r="L17" s="3">
        <f>VLOOKUP($A17,'PS Annual LA Forecasts'!$A$2:$AI$42,25,0)</f>
        <v>1232</v>
      </c>
      <c r="M17" s="3">
        <f>VLOOKUP($A17,'CT Annual LA Forecasts'!$A$2:$AI$42,25,0)</f>
        <v>1310</v>
      </c>
      <c r="N17" s="3">
        <f>VLOOKUP($A17,'LTW Annual LA Forecasts'!$A$2:$AI$42,25,0)</f>
        <v>1251</v>
      </c>
      <c r="O17" s="3">
        <f>VLOOKUP($A17,'ST Annual LA Forecasts'!$A$2:$AI$42,25,0)</f>
        <v>595</v>
      </c>
      <c r="P17" s="3">
        <f>VLOOKUP($A17,'FS Annual LA Forecasts'!$A$2:$AI$42,25,0)</f>
        <v>543</v>
      </c>
      <c r="Q17" s="3">
        <f>VLOOKUP($A17,'PS Annual LA Forecasts'!$A$2:$AI$42,35,0)</f>
        <v>1744</v>
      </c>
      <c r="R17" s="3">
        <f>VLOOKUP($A17,'CT Annual LA Forecasts'!$A$2:$AI$42,35,0)</f>
        <v>1584</v>
      </c>
      <c r="S17" s="3">
        <f>VLOOKUP($A17,'LTW Annual LA Forecasts'!$A$2:$AI$42,35,0)</f>
        <v>1406</v>
      </c>
      <c r="T17" s="3">
        <f>VLOOKUP($A17,'ST Annual LA Forecasts'!$A$2:$AI$42,35,0)</f>
        <v>1072</v>
      </c>
      <c r="U17" s="3">
        <f>VLOOKUP($A17,'FS Annual LA Forecasts'!$A$2:$AI$42,35,0)</f>
        <v>1016</v>
      </c>
      <c r="V17" s="37" t="s">
        <v>65</v>
      </c>
      <c r="W17" s="2" t="s">
        <v>65</v>
      </c>
      <c r="X17" s="2"/>
    </row>
    <row r="18" spans="1:24" x14ac:dyDescent="0.25">
      <c r="A18" s="8" t="s">
        <v>15</v>
      </c>
      <c r="B18" s="3">
        <f>VLOOKUP($A18,'PS Annual LA Forecasts'!$A$2:$AI$42,8,0)</f>
        <v>2327</v>
      </c>
      <c r="C18" s="3">
        <f>VLOOKUP($A18,'CT Annual LA Forecasts'!$A$2:$AI$42,8,0)</f>
        <v>2301</v>
      </c>
      <c r="D18" s="3">
        <f>VLOOKUP($A18,'LTW Annual LA Forecasts'!$A$2:$AI$42,8,0)</f>
        <v>3066</v>
      </c>
      <c r="E18" s="3">
        <f>VLOOKUP($A18,'ST Annual LA Forecasts'!$A$2:$AI$42,8,0)</f>
        <v>1816</v>
      </c>
      <c r="F18" s="3">
        <f>VLOOKUP($A18,'FS Annual LA Forecasts'!$A$2:$AI$42,8,0)</f>
        <v>1473</v>
      </c>
      <c r="G18" s="3">
        <f>VLOOKUP($A18,'PS Annual LA Forecasts'!$A$2:$AI$42,15,0)</f>
        <v>21620</v>
      </c>
      <c r="H18" s="3">
        <f>VLOOKUP($A18,'CT Annual LA Forecasts'!$A$2:$AI$42,15,0)</f>
        <v>18156</v>
      </c>
      <c r="I18" s="3">
        <f>VLOOKUP($A18,'LTW Annual LA Forecasts'!$A$2:$AI$42,15,0)</f>
        <v>25002</v>
      </c>
      <c r="J18" s="3">
        <f>VLOOKUP($A18,'ST Annual LA Forecasts'!$A$2:$AI$42,15,0)</f>
        <v>6104</v>
      </c>
      <c r="K18" s="3">
        <f>VLOOKUP($A18,'FS Annual LA Forecasts'!$A$2:$AI$42,15,0)</f>
        <v>5705</v>
      </c>
      <c r="L18" s="3">
        <f>VLOOKUP($A18,'PS Annual LA Forecasts'!$A$2:$AI$42,25,0)</f>
        <v>79162</v>
      </c>
      <c r="M18" s="3">
        <f>VLOOKUP($A18,'CT Annual LA Forecasts'!$A$2:$AI$42,25,0)</f>
        <v>79112</v>
      </c>
      <c r="N18" s="3">
        <f>VLOOKUP($A18,'LTW Annual LA Forecasts'!$A$2:$AI$42,25,0)</f>
        <v>73937</v>
      </c>
      <c r="O18" s="3">
        <f>VLOOKUP($A18,'ST Annual LA Forecasts'!$A$2:$AI$42,25,0)</f>
        <v>25074</v>
      </c>
      <c r="P18" s="3">
        <f>VLOOKUP($A18,'FS Annual LA Forecasts'!$A$2:$AI$42,25,0)</f>
        <v>24817</v>
      </c>
      <c r="Q18" s="3">
        <f>VLOOKUP($A18,'PS Annual LA Forecasts'!$A$2:$AI$42,35,0)</f>
        <v>117890</v>
      </c>
      <c r="R18" s="3">
        <f>VLOOKUP($A18,'CT Annual LA Forecasts'!$A$2:$AI$42,35,0)</f>
        <v>105753</v>
      </c>
      <c r="S18" s="3">
        <f>VLOOKUP($A18,'LTW Annual LA Forecasts'!$A$2:$AI$42,35,0)</f>
        <v>89530</v>
      </c>
      <c r="T18" s="3">
        <f>VLOOKUP($A18,'ST Annual LA Forecasts'!$A$2:$AI$42,35,0)</f>
        <v>65564</v>
      </c>
      <c r="U18" s="3">
        <f>VLOOKUP($A18,'FS Annual LA Forecasts'!$A$2:$AI$42,35,0)</f>
        <v>54812</v>
      </c>
      <c r="V18" s="37" t="s">
        <v>58</v>
      </c>
      <c r="W18" s="2" t="s">
        <v>58</v>
      </c>
      <c r="X18" s="2"/>
    </row>
    <row r="19" spans="1:24" x14ac:dyDescent="0.25">
      <c r="A19" s="8" t="s">
        <v>16</v>
      </c>
      <c r="B19" s="3">
        <f>VLOOKUP($A19,'PS Annual LA Forecasts'!$A$2:$AI$42,8,0)</f>
        <v>3261</v>
      </c>
      <c r="C19" s="3">
        <f>VLOOKUP($A19,'CT Annual LA Forecasts'!$A$2:$AI$42,8,0)</f>
        <v>3351</v>
      </c>
      <c r="D19" s="3">
        <f>VLOOKUP($A19,'LTW Annual LA Forecasts'!$A$2:$AI$42,8,0)</f>
        <v>4505</v>
      </c>
      <c r="E19" s="3">
        <f>VLOOKUP($A19,'ST Annual LA Forecasts'!$A$2:$AI$42,8,0)</f>
        <v>2633</v>
      </c>
      <c r="F19" s="3">
        <f>VLOOKUP($A19,'FS Annual LA Forecasts'!$A$2:$AI$42,8,0)</f>
        <v>2181</v>
      </c>
      <c r="G19" s="3">
        <f>VLOOKUP($A19,'PS Annual LA Forecasts'!$A$2:$AI$42,15,0)</f>
        <v>32704</v>
      </c>
      <c r="H19" s="3">
        <f>VLOOKUP($A19,'CT Annual LA Forecasts'!$A$2:$AI$42,15,0)</f>
        <v>26868</v>
      </c>
      <c r="I19" s="3">
        <f>VLOOKUP($A19,'LTW Annual LA Forecasts'!$A$2:$AI$42,15,0)</f>
        <v>37732</v>
      </c>
      <c r="J19" s="3">
        <f>VLOOKUP($A19,'ST Annual LA Forecasts'!$A$2:$AI$42,15,0)</f>
        <v>8802</v>
      </c>
      <c r="K19" s="3">
        <f>VLOOKUP($A19,'FS Annual LA Forecasts'!$A$2:$AI$42,15,0)</f>
        <v>8249</v>
      </c>
      <c r="L19" s="3">
        <f>VLOOKUP($A19,'PS Annual LA Forecasts'!$A$2:$AI$42,25,0)</f>
        <v>121244</v>
      </c>
      <c r="M19" s="3">
        <f>VLOOKUP($A19,'CT Annual LA Forecasts'!$A$2:$AI$42,25,0)</f>
        <v>119060</v>
      </c>
      <c r="N19" s="3">
        <f>VLOOKUP($A19,'LTW Annual LA Forecasts'!$A$2:$AI$42,25,0)</f>
        <v>110912</v>
      </c>
      <c r="O19" s="3">
        <f>VLOOKUP($A19,'ST Annual LA Forecasts'!$A$2:$AI$42,25,0)</f>
        <v>36165</v>
      </c>
      <c r="P19" s="3">
        <f>VLOOKUP($A19,'FS Annual LA Forecasts'!$A$2:$AI$42,25,0)</f>
        <v>36740</v>
      </c>
      <c r="Q19" s="3">
        <f>VLOOKUP($A19,'PS Annual LA Forecasts'!$A$2:$AI$42,35,0)</f>
        <v>180452</v>
      </c>
      <c r="R19" s="3">
        <f>VLOOKUP($A19,'CT Annual LA Forecasts'!$A$2:$AI$42,35,0)</f>
        <v>159083</v>
      </c>
      <c r="S19" s="3">
        <f>VLOOKUP($A19,'LTW Annual LA Forecasts'!$A$2:$AI$42,35,0)</f>
        <v>132848</v>
      </c>
      <c r="T19" s="3">
        <f>VLOOKUP($A19,'ST Annual LA Forecasts'!$A$2:$AI$42,35,0)</f>
        <v>94799</v>
      </c>
      <c r="U19" s="3">
        <f>VLOOKUP($A19,'FS Annual LA Forecasts'!$A$2:$AI$42,35,0)</f>
        <v>82151</v>
      </c>
      <c r="V19" s="37" t="s">
        <v>53</v>
      </c>
      <c r="W19" s="2" t="s">
        <v>53</v>
      </c>
      <c r="X19" s="2"/>
    </row>
    <row r="20" spans="1:24" x14ac:dyDescent="0.25">
      <c r="A20" s="8" t="s">
        <v>17</v>
      </c>
      <c r="B20" s="3">
        <f>VLOOKUP($A20,'PS Annual LA Forecasts'!$A$2:$AI$42,8,0)</f>
        <v>6423</v>
      </c>
      <c r="C20" s="3">
        <f>VLOOKUP($A20,'CT Annual LA Forecasts'!$A$2:$AI$42,8,0)</f>
        <v>6225</v>
      </c>
      <c r="D20" s="3">
        <f>VLOOKUP($A20,'LTW Annual LA Forecasts'!$A$2:$AI$42,8,0)</f>
        <v>8576</v>
      </c>
      <c r="E20" s="3">
        <f>VLOOKUP($A20,'ST Annual LA Forecasts'!$A$2:$AI$42,8,0)</f>
        <v>4834</v>
      </c>
      <c r="F20" s="3">
        <f>VLOOKUP($A20,'FS Annual LA Forecasts'!$A$2:$AI$42,8,0)</f>
        <v>3965</v>
      </c>
      <c r="G20" s="3">
        <f>VLOOKUP($A20,'PS Annual LA Forecasts'!$A$2:$AI$42,15,0)</f>
        <v>62383</v>
      </c>
      <c r="H20" s="3">
        <f>VLOOKUP($A20,'CT Annual LA Forecasts'!$A$2:$AI$42,15,0)</f>
        <v>51782</v>
      </c>
      <c r="I20" s="3">
        <f>VLOOKUP($A20,'LTW Annual LA Forecasts'!$A$2:$AI$42,15,0)</f>
        <v>71953</v>
      </c>
      <c r="J20" s="3">
        <f>VLOOKUP($A20,'ST Annual LA Forecasts'!$A$2:$AI$42,15,0)</f>
        <v>16739</v>
      </c>
      <c r="K20" s="3">
        <f>VLOOKUP($A20,'FS Annual LA Forecasts'!$A$2:$AI$42,15,0)</f>
        <v>15901</v>
      </c>
      <c r="L20" s="3">
        <f>VLOOKUP($A20,'PS Annual LA Forecasts'!$A$2:$AI$42,25,0)</f>
        <v>220268</v>
      </c>
      <c r="M20" s="3">
        <f>VLOOKUP($A20,'CT Annual LA Forecasts'!$A$2:$AI$42,25,0)</f>
        <v>215870</v>
      </c>
      <c r="N20" s="3">
        <f>VLOOKUP($A20,'LTW Annual LA Forecasts'!$A$2:$AI$42,25,0)</f>
        <v>201228</v>
      </c>
      <c r="O20" s="3">
        <f>VLOOKUP($A20,'ST Annual LA Forecasts'!$A$2:$AI$42,25,0)</f>
        <v>63958</v>
      </c>
      <c r="P20" s="3">
        <f>VLOOKUP($A20,'FS Annual LA Forecasts'!$A$2:$AI$42,25,0)</f>
        <v>70267</v>
      </c>
      <c r="Q20" s="3">
        <f>VLOOKUP($A20,'PS Annual LA Forecasts'!$A$2:$AI$42,35,0)</f>
        <v>325259</v>
      </c>
      <c r="R20" s="3">
        <f>VLOOKUP($A20,'CT Annual LA Forecasts'!$A$2:$AI$42,35,0)</f>
        <v>287370</v>
      </c>
      <c r="S20" s="3">
        <f>VLOOKUP($A20,'LTW Annual LA Forecasts'!$A$2:$AI$42,35,0)</f>
        <v>239933</v>
      </c>
      <c r="T20" s="3">
        <f>VLOOKUP($A20,'ST Annual LA Forecasts'!$A$2:$AI$42,35,0)</f>
        <v>164318</v>
      </c>
      <c r="U20" s="3">
        <f>VLOOKUP($A20,'FS Annual LA Forecasts'!$A$2:$AI$42,35,0)</f>
        <v>156194</v>
      </c>
      <c r="V20" s="37" t="s">
        <v>53</v>
      </c>
      <c r="W20" s="2" t="s">
        <v>53</v>
      </c>
      <c r="X20" s="2"/>
    </row>
    <row r="21" spans="1:24" x14ac:dyDescent="0.25">
      <c r="A21" s="8" t="s">
        <v>18</v>
      </c>
      <c r="B21" s="3">
        <f>VLOOKUP($A21,'PS Annual LA Forecasts'!$A$2:$AI$42,8,0)</f>
        <v>1323</v>
      </c>
      <c r="C21" s="3">
        <f>VLOOKUP($A21,'CT Annual LA Forecasts'!$A$2:$AI$42,8,0)</f>
        <v>1306</v>
      </c>
      <c r="D21" s="3">
        <f>VLOOKUP($A21,'LTW Annual LA Forecasts'!$A$2:$AI$42,8,0)</f>
        <v>1725</v>
      </c>
      <c r="E21" s="3">
        <f>VLOOKUP($A21,'ST Annual LA Forecasts'!$A$2:$AI$42,8,0)</f>
        <v>1046</v>
      </c>
      <c r="F21" s="3">
        <f>VLOOKUP($A21,'FS Annual LA Forecasts'!$A$2:$AI$42,8,0)</f>
        <v>862</v>
      </c>
      <c r="G21" s="3">
        <f>VLOOKUP($A21,'PS Annual LA Forecasts'!$A$2:$AI$42,15,0)</f>
        <v>12220</v>
      </c>
      <c r="H21" s="3">
        <f>VLOOKUP($A21,'CT Annual LA Forecasts'!$A$2:$AI$42,15,0)</f>
        <v>10482</v>
      </c>
      <c r="I21" s="3">
        <f>VLOOKUP($A21,'LTW Annual LA Forecasts'!$A$2:$AI$42,15,0)</f>
        <v>14530</v>
      </c>
      <c r="J21" s="3">
        <f>VLOOKUP($A21,'ST Annual LA Forecasts'!$A$2:$AI$42,15,0)</f>
        <v>3489</v>
      </c>
      <c r="K21" s="3">
        <f>VLOOKUP($A21,'FS Annual LA Forecasts'!$A$2:$AI$42,15,0)</f>
        <v>3332</v>
      </c>
      <c r="L21" s="3">
        <f>VLOOKUP($A21,'PS Annual LA Forecasts'!$A$2:$AI$42,25,0)</f>
        <v>42671</v>
      </c>
      <c r="M21" s="3">
        <f>VLOOKUP($A21,'CT Annual LA Forecasts'!$A$2:$AI$42,25,0)</f>
        <v>42823</v>
      </c>
      <c r="N21" s="3">
        <f>VLOOKUP($A21,'LTW Annual LA Forecasts'!$A$2:$AI$42,25,0)</f>
        <v>41201</v>
      </c>
      <c r="O21" s="3">
        <f>VLOOKUP($A21,'ST Annual LA Forecasts'!$A$2:$AI$42,25,0)</f>
        <v>13094</v>
      </c>
      <c r="P21" s="3">
        <f>VLOOKUP($A21,'FS Annual LA Forecasts'!$A$2:$AI$42,25,0)</f>
        <v>14440</v>
      </c>
      <c r="Q21" s="3">
        <f>VLOOKUP($A21,'PS Annual LA Forecasts'!$A$2:$AI$42,35,0)</f>
        <v>62866</v>
      </c>
      <c r="R21" s="3">
        <f>VLOOKUP($A21,'CT Annual LA Forecasts'!$A$2:$AI$42,35,0)</f>
        <v>56542</v>
      </c>
      <c r="S21" s="3">
        <f>VLOOKUP($A21,'LTW Annual LA Forecasts'!$A$2:$AI$42,35,0)</f>
        <v>49404</v>
      </c>
      <c r="T21" s="3">
        <f>VLOOKUP($A21,'ST Annual LA Forecasts'!$A$2:$AI$42,35,0)</f>
        <v>33202</v>
      </c>
      <c r="U21" s="3">
        <f>VLOOKUP($A21,'FS Annual LA Forecasts'!$A$2:$AI$42,35,0)</f>
        <v>31771</v>
      </c>
      <c r="V21" s="37" t="s">
        <v>55</v>
      </c>
      <c r="W21" s="2" t="s">
        <v>55</v>
      </c>
      <c r="X21" s="2"/>
    </row>
    <row r="22" spans="1:24" x14ac:dyDescent="0.25">
      <c r="A22" s="8" t="s">
        <v>19</v>
      </c>
      <c r="B22" s="3">
        <f>VLOOKUP($A22,'PS Annual LA Forecasts'!$A$2:$AI$42,8,0)</f>
        <v>2516</v>
      </c>
      <c r="C22" s="3">
        <f>VLOOKUP($A22,'CT Annual LA Forecasts'!$A$2:$AI$42,8,0)</f>
        <v>2552</v>
      </c>
      <c r="D22" s="3">
        <f>VLOOKUP($A22,'LTW Annual LA Forecasts'!$A$2:$AI$42,8,0)</f>
        <v>3475</v>
      </c>
      <c r="E22" s="3">
        <f>VLOOKUP($A22,'ST Annual LA Forecasts'!$A$2:$AI$42,8,0)</f>
        <v>2013</v>
      </c>
      <c r="F22" s="3">
        <f>VLOOKUP($A22,'FS Annual LA Forecasts'!$A$2:$AI$42,8,0)</f>
        <v>1696</v>
      </c>
      <c r="G22" s="3">
        <f>VLOOKUP($A22,'PS Annual LA Forecasts'!$A$2:$AI$42,15,0)</f>
        <v>24126</v>
      </c>
      <c r="H22" s="3">
        <f>VLOOKUP($A22,'CT Annual LA Forecasts'!$A$2:$AI$42,15,0)</f>
        <v>21017</v>
      </c>
      <c r="I22" s="3">
        <f>VLOOKUP($A22,'LTW Annual LA Forecasts'!$A$2:$AI$42,15,0)</f>
        <v>29266</v>
      </c>
      <c r="J22" s="3">
        <f>VLOOKUP($A22,'ST Annual LA Forecasts'!$A$2:$AI$42,15,0)</f>
        <v>6853</v>
      </c>
      <c r="K22" s="3">
        <f>VLOOKUP($A22,'FS Annual LA Forecasts'!$A$2:$AI$42,15,0)</f>
        <v>6622</v>
      </c>
      <c r="L22" s="3">
        <f>VLOOKUP($A22,'PS Annual LA Forecasts'!$A$2:$AI$42,25,0)</f>
        <v>82135</v>
      </c>
      <c r="M22" s="3">
        <f>VLOOKUP($A22,'CT Annual LA Forecasts'!$A$2:$AI$42,25,0)</f>
        <v>82774</v>
      </c>
      <c r="N22" s="3">
        <f>VLOOKUP($A22,'LTW Annual LA Forecasts'!$A$2:$AI$42,25,0)</f>
        <v>79573</v>
      </c>
      <c r="O22" s="3">
        <f>VLOOKUP($A22,'ST Annual LA Forecasts'!$A$2:$AI$42,25,0)</f>
        <v>24918</v>
      </c>
      <c r="P22" s="3">
        <f>VLOOKUP($A22,'FS Annual LA Forecasts'!$A$2:$AI$42,25,0)</f>
        <v>28651</v>
      </c>
      <c r="Q22" s="3">
        <f>VLOOKUP($A22,'PS Annual LA Forecasts'!$A$2:$AI$42,35,0)</f>
        <v>120886</v>
      </c>
      <c r="R22" s="3">
        <f>VLOOKUP($A22,'CT Annual LA Forecasts'!$A$2:$AI$42,35,0)</f>
        <v>110244</v>
      </c>
      <c r="S22" s="3">
        <f>VLOOKUP($A22,'LTW Annual LA Forecasts'!$A$2:$AI$42,35,0)</f>
        <v>95855</v>
      </c>
      <c r="T22" s="3">
        <f>VLOOKUP($A22,'ST Annual LA Forecasts'!$A$2:$AI$42,35,0)</f>
        <v>62801</v>
      </c>
      <c r="U22" s="3">
        <f>VLOOKUP($A22,'FS Annual LA Forecasts'!$A$2:$AI$42,35,0)</f>
        <v>62313</v>
      </c>
      <c r="V22" s="37" t="s">
        <v>54</v>
      </c>
      <c r="W22" s="2" t="s">
        <v>54</v>
      </c>
      <c r="X22" s="2"/>
    </row>
    <row r="23" spans="1:24" x14ac:dyDescent="0.25">
      <c r="A23" s="8" t="s">
        <v>20</v>
      </c>
      <c r="B23" s="3">
        <f>VLOOKUP($A23,'PS Annual LA Forecasts'!$A$2:$AI$42,8,0)</f>
        <v>138</v>
      </c>
      <c r="C23" s="3">
        <f>VLOOKUP($A23,'CT Annual LA Forecasts'!$A$2:$AI$42,8,0)</f>
        <v>140</v>
      </c>
      <c r="D23" s="3">
        <f>VLOOKUP($A23,'LTW Annual LA Forecasts'!$A$2:$AI$42,8,0)</f>
        <v>200</v>
      </c>
      <c r="E23" s="3">
        <f>VLOOKUP($A23,'ST Annual LA Forecasts'!$A$2:$AI$42,8,0)</f>
        <v>107</v>
      </c>
      <c r="F23" s="3">
        <f>VLOOKUP($A23,'FS Annual LA Forecasts'!$A$2:$AI$42,8,0)</f>
        <v>88</v>
      </c>
      <c r="G23" s="3">
        <f>VLOOKUP($A23,'PS Annual LA Forecasts'!$A$2:$AI$42,15,0)</f>
        <v>1728</v>
      </c>
      <c r="H23" s="3">
        <f>VLOOKUP($A23,'CT Annual LA Forecasts'!$A$2:$AI$42,15,0)</f>
        <v>1329</v>
      </c>
      <c r="I23" s="3">
        <f>VLOOKUP($A23,'LTW Annual LA Forecasts'!$A$2:$AI$42,15,0)</f>
        <v>1938</v>
      </c>
      <c r="J23" s="3">
        <f>VLOOKUP($A23,'ST Annual LA Forecasts'!$A$2:$AI$42,15,0)</f>
        <v>413</v>
      </c>
      <c r="K23" s="3">
        <f>VLOOKUP($A23,'FS Annual LA Forecasts'!$A$2:$AI$42,15,0)</f>
        <v>377</v>
      </c>
      <c r="L23" s="3">
        <f>VLOOKUP($A23,'PS Annual LA Forecasts'!$A$2:$AI$42,25,0)</f>
        <v>5924</v>
      </c>
      <c r="M23" s="3">
        <f>VLOOKUP($A23,'CT Annual LA Forecasts'!$A$2:$AI$42,25,0)</f>
        <v>5630</v>
      </c>
      <c r="N23" s="3">
        <f>VLOOKUP($A23,'LTW Annual LA Forecasts'!$A$2:$AI$42,25,0)</f>
        <v>5207</v>
      </c>
      <c r="O23" s="3">
        <f>VLOOKUP($A23,'ST Annual LA Forecasts'!$A$2:$AI$42,25,0)</f>
        <v>1537</v>
      </c>
      <c r="P23" s="3">
        <f>VLOOKUP($A23,'FS Annual LA Forecasts'!$A$2:$AI$42,25,0)</f>
        <v>1811</v>
      </c>
      <c r="Q23" s="3">
        <f>VLOOKUP($A23,'PS Annual LA Forecasts'!$A$2:$AI$42,35,0)</f>
        <v>8682</v>
      </c>
      <c r="R23" s="3">
        <f>VLOOKUP($A23,'CT Annual LA Forecasts'!$A$2:$AI$42,35,0)</f>
        <v>7378</v>
      </c>
      <c r="S23" s="3">
        <f>VLOOKUP($A23,'LTW Annual LA Forecasts'!$A$2:$AI$42,35,0)</f>
        <v>5924</v>
      </c>
      <c r="T23" s="3">
        <f>VLOOKUP($A23,'ST Annual LA Forecasts'!$A$2:$AI$42,35,0)</f>
        <v>3676</v>
      </c>
      <c r="U23" s="3">
        <f>VLOOKUP($A23,'FS Annual LA Forecasts'!$A$2:$AI$42,35,0)</f>
        <v>4091</v>
      </c>
      <c r="V23" s="37" t="s">
        <v>75</v>
      </c>
      <c r="W23" s="2" t="s">
        <v>65</v>
      </c>
      <c r="X23" s="2" t="s">
        <v>56</v>
      </c>
    </row>
    <row r="24" spans="1:24" x14ac:dyDescent="0.25">
      <c r="A24" s="8" t="s">
        <v>21</v>
      </c>
      <c r="B24" s="3">
        <f>VLOOKUP($A24,'PS Annual LA Forecasts'!$A$2:$AI$42,8,0)</f>
        <v>1259</v>
      </c>
      <c r="C24" s="3">
        <f>VLOOKUP($A24,'CT Annual LA Forecasts'!$A$2:$AI$42,8,0)</f>
        <v>1399</v>
      </c>
      <c r="D24" s="3">
        <f>VLOOKUP($A24,'LTW Annual LA Forecasts'!$A$2:$AI$42,8,0)</f>
        <v>1837</v>
      </c>
      <c r="E24" s="3">
        <f>VLOOKUP($A24,'ST Annual LA Forecasts'!$A$2:$AI$42,8,0)</f>
        <v>1115</v>
      </c>
      <c r="F24" s="3">
        <f>VLOOKUP($A24,'FS Annual LA Forecasts'!$A$2:$AI$42,8,0)</f>
        <v>945</v>
      </c>
      <c r="G24" s="3">
        <f>VLOOKUP($A24,'PS Annual LA Forecasts'!$A$2:$AI$42,15,0)</f>
        <v>12799</v>
      </c>
      <c r="H24" s="3">
        <f>VLOOKUP($A24,'CT Annual LA Forecasts'!$A$2:$AI$42,15,0)</f>
        <v>10454</v>
      </c>
      <c r="I24" s="3">
        <f>VLOOKUP($A24,'LTW Annual LA Forecasts'!$A$2:$AI$42,15,0)</f>
        <v>14958</v>
      </c>
      <c r="J24" s="3">
        <f>VLOOKUP($A24,'ST Annual LA Forecasts'!$A$2:$AI$42,15,0)</f>
        <v>3528</v>
      </c>
      <c r="K24" s="3">
        <f>VLOOKUP($A24,'FS Annual LA Forecasts'!$A$2:$AI$42,15,0)</f>
        <v>3284</v>
      </c>
      <c r="L24" s="3">
        <f>VLOOKUP($A24,'PS Annual LA Forecasts'!$A$2:$AI$42,25,0)</f>
        <v>47997</v>
      </c>
      <c r="M24" s="3">
        <f>VLOOKUP($A24,'CT Annual LA Forecasts'!$A$2:$AI$42,25,0)</f>
        <v>47205</v>
      </c>
      <c r="N24" s="3">
        <f>VLOOKUP($A24,'LTW Annual LA Forecasts'!$A$2:$AI$42,25,0)</f>
        <v>43878</v>
      </c>
      <c r="O24" s="3">
        <f>VLOOKUP($A24,'ST Annual LA Forecasts'!$A$2:$AI$42,25,0)</f>
        <v>14203</v>
      </c>
      <c r="P24" s="3">
        <f>VLOOKUP($A24,'FS Annual LA Forecasts'!$A$2:$AI$42,25,0)</f>
        <v>14323</v>
      </c>
      <c r="Q24" s="3">
        <f>VLOOKUP($A24,'PS Annual LA Forecasts'!$A$2:$AI$42,35,0)</f>
        <v>71359</v>
      </c>
      <c r="R24" s="3">
        <f>VLOOKUP($A24,'CT Annual LA Forecasts'!$A$2:$AI$42,35,0)</f>
        <v>62800</v>
      </c>
      <c r="S24" s="3">
        <f>VLOOKUP($A24,'LTW Annual LA Forecasts'!$A$2:$AI$42,35,0)</f>
        <v>51939</v>
      </c>
      <c r="T24" s="3">
        <f>VLOOKUP($A24,'ST Annual LA Forecasts'!$A$2:$AI$42,35,0)</f>
        <v>36766</v>
      </c>
      <c r="U24" s="3">
        <f>VLOOKUP($A24,'FS Annual LA Forecasts'!$A$2:$AI$42,35,0)</f>
        <v>32156</v>
      </c>
      <c r="V24" s="37" t="s">
        <v>76</v>
      </c>
      <c r="W24" s="2" t="s">
        <v>57</v>
      </c>
      <c r="X24" s="2" t="s">
        <v>58</v>
      </c>
    </row>
    <row r="25" spans="1:24" x14ac:dyDescent="0.25">
      <c r="A25" s="8" t="s">
        <v>22</v>
      </c>
      <c r="B25" s="3">
        <f>VLOOKUP($A25,'PS Annual LA Forecasts'!$A$2:$AI$42,8,0)</f>
        <v>1691</v>
      </c>
      <c r="C25" s="3">
        <f>VLOOKUP($A25,'CT Annual LA Forecasts'!$A$2:$AI$42,8,0)</f>
        <v>1952</v>
      </c>
      <c r="D25" s="3">
        <f>VLOOKUP($A25,'LTW Annual LA Forecasts'!$A$2:$AI$42,8,0)</f>
        <v>2570</v>
      </c>
      <c r="E25" s="3">
        <f>VLOOKUP($A25,'ST Annual LA Forecasts'!$A$2:$AI$42,8,0)</f>
        <v>1579</v>
      </c>
      <c r="F25" s="3">
        <f>VLOOKUP($A25,'FS Annual LA Forecasts'!$A$2:$AI$42,8,0)</f>
        <v>1403</v>
      </c>
      <c r="G25" s="3">
        <f>VLOOKUP($A25,'PS Annual LA Forecasts'!$A$2:$AI$42,15,0)</f>
        <v>15879</v>
      </c>
      <c r="H25" s="3">
        <f>VLOOKUP($A25,'CT Annual LA Forecasts'!$A$2:$AI$42,15,0)</f>
        <v>13890</v>
      </c>
      <c r="I25" s="3">
        <f>VLOOKUP($A25,'LTW Annual LA Forecasts'!$A$2:$AI$42,15,0)</f>
        <v>18894</v>
      </c>
      <c r="J25" s="3">
        <f>VLOOKUP($A25,'ST Annual LA Forecasts'!$A$2:$AI$42,15,0)</f>
        <v>4920</v>
      </c>
      <c r="K25" s="3">
        <f>VLOOKUP($A25,'FS Annual LA Forecasts'!$A$2:$AI$42,15,0)</f>
        <v>4496</v>
      </c>
      <c r="L25" s="3">
        <f>VLOOKUP($A25,'PS Annual LA Forecasts'!$A$2:$AI$42,25,0)</f>
        <v>51705</v>
      </c>
      <c r="M25" s="3">
        <f>VLOOKUP($A25,'CT Annual LA Forecasts'!$A$2:$AI$42,25,0)</f>
        <v>52585</v>
      </c>
      <c r="N25" s="3">
        <f>VLOOKUP($A25,'LTW Annual LA Forecasts'!$A$2:$AI$42,25,0)</f>
        <v>49285</v>
      </c>
      <c r="O25" s="3">
        <f>VLOOKUP($A25,'ST Annual LA Forecasts'!$A$2:$AI$42,25,0)</f>
        <v>18199</v>
      </c>
      <c r="P25" s="3">
        <f>VLOOKUP($A25,'FS Annual LA Forecasts'!$A$2:$AI$42,25,0)</f>
        <v>18544</v>
      </c>
      <c r="Q25" s="3">
        <f>VLOOKUP($A25,'PS Annual LA Forecasts'!$A$2:$AI$42,35,0)</f>
        <v>75978</v>
      </c>
      <c r="R25" s="3">
        <f>VLOOKUP($A25,'CT Annual LA Forecasts'!$A$2:$AI$42,35,0)</f>
        <v>69010</v>
      </c>
      <c r="S25" s="3">
        <f>VLOOKUP($A25,'LTW Annual LA Forecasts'!$A$2:$AI$42,35,0)</f>
        <v>58328</v>
      </c>
      <c r="T25" s="3">
        <f>VLOOKUP($A25,'ST Annual LA Forecasts'!$A$2:$AI$42,35,0)</f>
        <v>42238</v>
      </c>
      <c r="U25" s="3">
        <f>VLOOKUP($A25,'FS Annual LA Forecasts'!$A$2:$AI$42,35,0)</f>
        <v>38275</v>
      </c>
      <c r="V25" s="37" t="s">
        <v>76</v>
      </c>
      <c r="W25" s="2" t="s">
        <v>57</v>
      </c>
      <c r="X25" s="2" t="s">
        <v>58</v>
      </c>
    </row>
    <row r="26" spans="1:24" x14ac:dyDescent="0.25">
      <c r="A26" s="8" t="s">
        <v>23</v>
      </c>
      <c r="B26" s="3">
        <f>VLOOKUP($A26,'PS Annual LA Forecasts'!$A$2:$AI$42,8,0)</f>
        <v>1638</v>
      </c>
      <c r="C26" s="3">
        <f>VLOOKUP($A26,'CT Annual LA Forecasts'!$A$2:$AI$42,8,0)</f>
        <v>1806</v>
      </c>
      <c r="D26" s="3">
        <f>VLOOKUP($A26,'LTW Annual LA Forecasts'!$A$2:$AI$42,8,0)</f>
        <v>2310</v>
      </c>
      <c r="E26" s="3">
        <f>VLOOKUP($A26,'ST Annual LA Forecasts'!$A$2:$AI$42,8,0)</f>
        <v>1448</v>
      </c>
      <c r="F26" s="3">
        <f>VLOOKUP($A26,'FS Annual LA Forecasts'!$A$2:$AI$42,8,0)</f>
        <v>1170</v>
      </c>
      <c r="G26" s="3">
        <f>VLOOKUP($A26,'PS Annual LA Forecasts'!$A$2:$AI$42,15,0)</f>
        <v>16443</v>
      </c>
      <c r="H26" s="3">
        <f>VLOOKUP($A26,'CT Annual LA Forecasts'!$A$2:$AI$42,15,0)</f>
        <v>13876</v>
      </c>
      <c r="I26" s="3">
        <f>VLOOKUP($A26,'LTW Annual LA Forecasts'!$A$2:$AI$42,15,0)</f>
        <v>19826</v>
      </c>
      <c r="J26" s="3">
        <f>VLOOKUP($A26,'ST Annual LA Forecasts'!$A$2:$AI$42,15,0)</f>
        <v>4797</v>
      </c>
      <c r="K26" s="3">
        <f>VLOOKUP($A26,'FS Annual LA Forecasts'!$A$2:$AI$42,15,0)</f>
        <v>4444</v>
      </c>
      <c r="L26" s="3">
        <f>VLOOKUP($A26,'PS Annual LA Forecasts'!$A$2:$AI$42,25,0)</f>
        <v>61140</v>
      </c>
      <c r="M26" s="3">
        <f>VLOOKUP($A26,'CT Annual LA Forecasts'!$A$2:$AI$42,25,0)</f>
        <v>62132</v>
      </c>
      <c r="N26" s="3">
        <f>VLOOKUP($A26,'LTW Annual LA Forecasts'!$A$2:$AI$42,25,0)</f>
        <v>59550</v>
      </c>
      <c r="O26" s="3">
        <f>VLOOKUP($A26,'ST Annual LA Forecasts'!$A$2:$AI$42,25,0)</f>
        <v>18941</v>
      </c>
      <c r="P26" s="3">
        <f>VLOOKUP($A26,'FS Annual LA Forecasts'!$A$2:$AI$42,25,0)</f>
        <v>19301</v>
      </c>
      <c r="Q26" s="3">
        <f>VLOOKUP($A26,'PS Annual LA Forecasts'!$A$2:$AI$42,35,0)</f>
        <v>91078</v>
      </c>
      <c r="R26" s="3">
        <f>VLOOKUP($A26,'CT Annual LA Forecasts'!$A$2:$AI$42,35,0)</f>
        <v>82234</v>
      </c>
      <c r="S26" s="3">
        <f>VLOOKUP($A26,'LTW Annual LA Forecasts'!$A$2:$AI$42,35,0)</f>
        <v>71296</v>
      </c>
      <c r="T26" s="3">
        <f>VLOOKUP($A26,'ST Annual LA Forecasts'!$A$2:$AI$42,35,0)</f>
        <v>49037</v>
      </c>
      <c r="U26" s="3">
        <f>VLOOKUP($A26,'FS Annual LA Forecasts'!$A$2:$AI$42,35,0)</f>
        <v>43768</v>
      </c>
      <c r="V26" s="37" t="s">
        <v>54</v>
      </c>
      <c r="W26" s="2" t="s">
        <v>54</v>
      </c>
      <c r="X26" s="2"/>
    </row>
    <row r="27" spans="1:24" x14ac:dyDescent="0.25">
      <c r="A27" s="8" t="s">
        <v>24</v>
      </c>
      <c r="B27" s="3">
        <f>VLOOKUP($A27,'PS Annual LA Forecasts'!$A$2:$AI$42,8,0)</f>
        <v>3248</v>
      </c>
      <c r="C27" s="3">
        <f>VLOOKUP($A27,'CT Annual LA Forecasts'!$A$2:$AI$42,8,0)</f>
        <v>3526</v>
      </c>
      <c r="D27" s="3">
        <f>VLOOKUP($A27,'LTW Annual LA Forecasts'!$A$2:$AI$42,8,0)</f>
        <v>4755</v>
      </c>
      <c r="E27" s="3">
        <f>VLOOKUP($A27,'ST Annual LA Forecasts'!$A$2:$AI$42,8,0)</f>
        <v>2854</v>
      </c>
      <c r="F27" s="3">
        <f>VLOOKUP($A27,'FS Annual LA Forecasts'!$A$2:$AI$42,8,0)</f>
        <v>2471</v>
      </c>
      <c r="G27" s="3">
        <f>VLOOKUP($A27,'PS Annual LA Forecasts'!$A$2:$AI$42,15,0)</f>
        <v>31575</v>
      </c>
      <c r="H27" s="3">
        <f>VLOOKUP($A27,'CT Annual LA Forecasts'!$A$2:$AI$42,15,0)</f>
        <v>28428</v>
      </c>
      <c r="I27" s="3">
        <f>VLOOKUP($A27,'LTW Annual LA Forecasts'!$A$2:$AI$42,15,0)</f>
        <v>37905</v>
      </c>
      <c r="J27" s="3">
        <f>VLOOKUP($A27,'ST Annual LA Forecasts'!$A$2:$AI$42,15,0)</f>
        <v>10148</v>
      </c>
      <c r="K27" s="3">
        <f>VLOOKUP($A27,'FS Annual LA Forecasts'!$A$2:$AI$42,15,0)</f>
        <v>8988</v>
      </c>
      <c r="L27" s="3">
        <f>VLOOKUP($A27,'PS Annual LA Forecasts'!$A$2:$AI$42,25,0)</f>
        <v>94262</v>
      </c>
      <c r="M27" s="3">
        <f>VLOOKUP($A27,'CT Annual LA Forecasts'!$A$2:$AI$42,25,0)</f>
        <v>101536</v>
      </c>
      <c r="N27" s="3">
        <f>VLOOKUP($A27,'LTW Annual LA Forecasts'!$A$2:$AI$42,25,0)</f>
        <v>97975</v>
      </c>
      <c r="O27" s="3">
        <f>VLOOKUP($A27,'ST Annual LA Forecasts'!$A$2:$AI$42,25,0)</f>
        <v>37296</v>
      </c>
      <c r="P27" s="3">
        <f>VLOOKUP($A27,'FS Annual LA Forecasts'!$A$2:$AI$42,25,0)</f>
        <v>38041</v>
      </c>
      <c r="Q27" s="3">
        <f>VLOOKUP($A27,'PS Annual LA Forecasts'!$A$2:$AI$42,35,0)</f>
        <v>138012</v>
      </c>
      <c r="R27" s="3">
        <f>VLOOKUP($A27,'CT Annual LA Forecasts'!$A$2:$AI$42,35,0)</f>
        <v>131609</v>
      </c>
      <c r="S27" s="3">
        <f>VLOOKUP($A27,'LTW Annual LA Forecasts'!$A$2:$AI$42,35,0)</f>
        <v>117469</v>
      </c>
      <c r="T27" s="3">
        <f>VLOOKUP($A27,'ST Annual LA Forecasts'!$A$2:$AI$42,35,0)</f>
        <v>84266</v>
      </c>
      <c r="U27" s="3">
        <f>VLOOKUP($A27,'FS Annual LA Forecasts'!$A$2:$AI$42,35,0)</f>
        <v>76087</v>
      </c>
      <c r="V27" s="37" t="s">
        <v>54</v>
      </c>
      <c r="W27" s="2" t="s">
        <v>54</v>
      </c>
      <c r="X27" s="2"/>
    </row>
    <row r="28" spans="1:24" x14ac:dyDescent="0.25">
      <c r="A28" s="8" t="s">
        <v>25</v>
      </c>
      <c r="B28" s="3">
        <f>VLOOKUP($A28,'PS Annual LA Forecasts'!$A$2:$AI$42,8,0)</f>
        <v>128</v>
      </c>
      <c r="C28" s="3">
        <f>VLOOKUP($A28,'CT Annual LA Forecasts'!$A$2:$AI$42,8,0)</f>
        <v>162</v>
      </c>
      <c r="D28" s="3">
        <f>VLOOKUP($A28,'LTW Annual LA Forecasts'!$A$2:$AI$42,8,0)</f>
        <v>199</v>
      </c>
      <c r="E28" s="3">
        <f>VLOOKUP($A28,'ST Annual LA Forecasts'!$A$2:$AI$42,8,0)</f>
        <v>133</v>
      </c>
      <c r="F28" s="3">
        <f>VLOOKUP($A28,'FS Annual LA Forecasts'!$A$2:$AI$42,8,0)</f>
        <v>121</v>
      </c>
      <c r="G28" s="3">
        <f>VLOOKUP($A28,'PS Annual LA Forecasts'!$A$2:$AI$42,15,0)</f>
        <v>1286</v>
      </c>
      <c r="H28" s="3">
        <f>VLOOKUP($A28,'CT Annual LA Forecasts'!$A$2:$AI$42,15,0)</f>
        <v>1052</v>
      </c>
      <c r="I28" s="3">
        <f>VLOOKUP($A28,'LTW Annual LA Forecasts'!$A$2:$AI$42,15,0)</f>
        <v>1556</v>
      </c>
      <c r="J28" s="3">
        <f>VLOOKUP($A28,'ST Annual LA Forecasts'!$A$2:$AI$42,15,0)</f>
        <v>388</v>
      </c>
      <c r="K28" s="3">
        <f>VLOOKUP($A28,'FS Annual LA Forecasts'!$A$2:$AI$42,15,0)</f>
        <v>321</v>
      </c>
      <c r="L28" s="3">
        <f>VLOOKUP($A28,'PS Annual LA Forecasts'!$A$2:$AI$42,25,0)</f>
        <v>4922</v>
      </c>
      <c r="M28" s="3">
        <f>VLOOKUP($A28,'CT Annual LA Forecasts'!$A$2:$AI$42,25,0)</f>
        <v>4819</v>
      </c>
      <c r="N28" s="3">
        <f>VLOOKUP($A28,'LTW Annual LA Forecasts'!$A$2:$AI$42,25,0)</f>
        <v>4452</v>
      </c>
      <c r="O28" s="3">
        <f>VLOOKUP($A28,'ST Annual LA Forecasts'!$A$2:$AI$42,25,0)</f>
        <v>1497</v>
      </c>
      <c r="P28" s="3">
        <f>VLOOKUP($A28,'FS Annual LA Forecasts'!$A$2:$AI$42,25,0)</f>
        <v>1384</v>
      </c>
      <c r="Q28" s="3">
        <f>VLOOKUP($A28,'PS Annual LA Forecasts'!$A$2:$AI$42,35,0)</f>
        <v>7376</v>
      </c>
      <c r="R28" s="3">
        <f>VLOOKUP($A28,'CT Annual LA Forecasts'!$A$2:$AI$42,35,0)</f>
        <v>6303</v>
      </c>
      <c r="S28" s="3">
        <f>VLOOKUP($A28,'LTW Annual LA Forecasts'!$A$2:$AI$42,35,0)</f>
        <v>5076</v>
      </c>
      <c r="T28" s="3">
        <f>VLOOKUP($A28,'ST Annual LA Forecasts'!$A$2:$AI$42,35,0)</f>
        <v>3525</v>
      </c>
      <c r="U28" s="3">
        <f>VLOOKUP($A28,'FS Annual LA Forecasts'!$A$2:$AI$42,35,0)</f>
        <v>3154</v>
      </c>
      <c r="V28" s="37" t="s">
        <v>61</v>
      </c>
      <c r="W28" s="2" t="s">
        <v>61</v>
      </c>
      <c r="X28" s="2"/>
    </row>
    <row r="29" spans="1:24" x14ac:dyDescent="0.25">
      <c r="A29" s="8" t="s">
        <v>26</v>
      </c>
      <c r="B29" s="3">
        <f>VLOOKUP($A29,'PS Annual LA Forecasts'!$A$2:$AI$42,8,0)</f>
        <v>1224</v>
      </c>
      <c r="C29" s="3">
        <f>VLOOKUP($A29,'CT Annual LA Forecasts'!$A$2:$AI$42,8,0)</f>
        <v>1242</v>
      </c>
      <c r="D29" s="3">
        <f>VLOOKUP($A29,'LTW Annual LA Forecasts'!$A$2:$AI$42,8,0)</f>
        <v>1629</v>
      </c>
      <c r="E29" s="3">
        <f>VLOOKUP($A29,'ST Annual LA Forecasts'!$A$2:$AI$42,8,0)</f>
        <v>999</v>
      </c>
      <c r="F29" s="3">
        <f>VLOOKUP($A29,'FS Annual LA Forecasts'!$A$2:$AI$42,8,0)</f>
        <v>846</v>
      </c>
      <c r="G29" s="3">
        <f>VLOOKUP($A29,'PS Annual LA Forecasts'!$A$2:$AI$42,15,0)</f>
        <v>11413</v>
      </c>
      <c r="H29" s="3">
        <f>VLOOKUP($A29,'CT Annual LA Forecasts'!$A$2:$AI$42,15,0)</f>
        <v>9835</v>
      </c>
      <c r="I29" s="3">
        <f>VLOOKUP($A29,'LTW Annual LA Forecasts'!$A$2:$AI$42,15,0)</f>
        <v>13673</v>
      </c>
      <c r="J29" s="3">
        <f>VLOOKUP($A29,'ST Annual LA Forecasts'!$A$2:$AI$42,15,0)</f>
        <v>3294</v>
      </c>
      <c r="K29" s="3">
        <f>VLOOKUP($A29,'FS Annual LA Forecasts'!$A$2:$AI$42,15,0)</f>
        <v>3075</v>
      </c>
      <c r="L29" s="3">
        <f>VLOOKUP($A29,'PS Annual LA Forecasts'!$A$2:$AI$42,25,0)</f>
        <v>41786</v>
      </c>
      <c r="M29" s="3">
        <f>VLOOKUP($A29,'CT Annual LA Forecasts'!$A$2:$AI$42,25,0)</f>
        <v>42045</v>
      </c>
      <c r="N29" s="3">
        <f>VLOOKUP($A29,'LTW Annual LA Forecasts'!$A$2:$AI$42,25,0)</f>
        <v>40438</v>
      </c>
      <c r="O29" s="3">
        <f>VLOOKUP($A29,'ST Annual LA Forecasts'!$A$2:$AI$42,25,0)</f>
        <v>13330</v>
      </c>
      <c r="P29" s="3">
        <f>VLOOKUP($A29,'FS Annual LA Forecasts'!$A$2:$AI$42,25,0)</f>
        <v>13643</v>
      </c>
      <c r="Q29" s="3">
        <f>VLOOKUP($A29,'PS Annual LA Forecasts'!$A$2:$AI$42,35,0)</f>
        <v>62286</v>
      </c>
      <c r="R29" s="3">
        <f>VLOOKUP($A29,'CT Annual LA Forecasts'!$A$2:$AI$42,35,0)</f>
        <v>55988</v>
      </c>
      <c r="S29" s="3">
        <f>VLOOKUP($A29,'LTW Annual LA Forecasts'!$A$2:$AI$42,35,0)</f>
        <v>49096</v>
      </c>
      <c r="T29" s="3">
        <f>VLOOKUP($A29,'ST Annual LA Forecasts'!$A$2:$AI$42,35,0)</f>
        <v>34239</v>
      </c>
      <c r="U29" s="3">
        <f>VLOOKUP($A29,'FS Annual LA Forecasts'!$A$2:$AI$42,35,0)</f>
        <v>30400</v>
      </c>
      <c r="V29" s="37" t="s">
        <v>55</v>
      </c>
      <c r="W29" s="2" t="s">
        <v>55</v>
      </c>
      <c r="X29" s="2"/>
    </row>
    <row r="30" spans="1:24" x14ac:dyDescent="0.25">
      <c r="A30" s="8" t="s">
        <v>27</v>
      </c>
      <c r="B30" s="3">
        <f>VLOOKUP($A30,'PS Annual LA Forecasts'!$A$2:$AI$42,8,0)</f>
        <v>652</v>
      </c>
      <c r="C30" s="3">
        <f>VLOOKUP($A30,'CT Annual LA Forecasts'!$A$2:$AI$42,8,0)</f>
        <v>752</v>
      </c>
      <c r="D30" s="3">
        <f>VLOOKUP($A30,'LTW Annual LA Forecasts'!$A$2:$AI$42,8,0)</f>
        <v>1027</v>
      </c>
      <c r="E30" s="3">
        <f>VLOOKUP($A30,'ST Annual LA Forecasts'!$A$2:$AI$42,8,0)</f>
        <v>613</v>
      </c>
      <c r="F30" s="3">
        <f>VLOOKUP($A30,'FS Annual LA Forecasts'!$A$2:$AI$42,8,0)</f>
        <v>546</v>
      </c>
      <c r="G30" s="3">
        <f>VLOOKUP($A30,'PS Annual LA Forecasts'!$A$2:$AI$42,15,0)</f>
        <v>6258</v>
      </c>
      <c r="H30" s="3">
        <f>VLOOKUP($A30,'CT Annual LA Forecasts'!$A$2:$AI$42,15,0)</f>
        <v>5842</v>
      </c>
      <c r="I30" s="3">
        <f>VLOOKUP($A30,'LTW Annual LA Forecasts'!$A$2:$AI$42,15,0)</f>
        <v>7683</v>
      </c>
      <c r="J30" s="3">
        <f>VLOOKUP($A30,'ST Annual LA Forecasts'!$A$2:$AI$42,15,0)</f>
        <v>2187</v>
      </c>
      <c r="K30" s="3">
        <f>VLOOKUP($A30,'FS Annual LA Forecasts'!$A$2:$AI$42,15,0)</f>
        <v>1885</v>
      </c>
      <c r="L30" s="3">
        <f>VLOOKUP($A30,'PS Annual LA Forecasts'!$A$2:$AI$42,25,0)</f>
        <v>15919</v>
      </c>
      <c r="M30" s="3">
        <f>VLOOKUP($A30,'CT Annual LA Forecasts'!$A$2:$AI$42,25,0)</f>
        <v>18100</v>
      </c>
      <c r="N30" s="3">
        <f>VLOOKUP($A30,'LTW Annual LA Forecasts'!$A$2:$AI$42,25,0)</f>
        <v>17496</v>
      </c>
      <c r="O30" s="3">
        <f>VLOOKUP($A30,'ST Annual LA Forecasts'!$A$2:$AI$42,25,0)</f>
        <v>7250</v>
      </c>
      <c r="P30" s="3">
        <f>VLOOKUP($A30,'FS Annual LA Forecasts'!$A$2:$AI$42,25,0)</f>
        <v>7539</v>
      </c>
      <c r="Q30" s="3">
        <f>VLOOKUP($A30,'PS Annual LA Forecasts'!$A$2:$AI$42,35,0)</f>
        <v>23006</v>
      </c>
      <c r="R30" s="3">
        <f>VLOOKUP($A30,'CT Annual LA Forecasts'!$A$2:$AI$42,35,0)</f>
        <v>22783</v>
      </c>
      <c r="S30" s="3">
        <f>VLOOKUP($A30,'LTW Annual LA Forecasts'!$A$2:$AI$42,35,0)</f>
        <v>20554</v>
      </c>
      <c r="T30" s="3">
        <f>VLOOKUP($A30,'ST Annual LA Forecasts'!$A$2:$AI$42,35,0)</f>
        <v>14843</v>
      </c>
      <c r="U30" s="3">
        <f>VLOOKUP($A30,'FS Annual LA Forecasts'!$A$2:$AI$42,35,0)</f>
        <v>14025</v>
      </c>
      <c r="V30" s="37" t="s">
        <v>59</v>
      </c>
      <c r="W30" s="2" t="s">
        <v>59</v>
      </c>
      <c r="X30" s="2"/>
    </row>
    <row r="31" spans="1:24" x14ac:dyDescent="0.25">
      <c r="A31" s="8" t="s">
        <v>28</v>
      </c>
      <c r="B31" s="3">
        <f>VLOOKUP($A31,'PS Annual LA Forecasts'!$A$2:$AI$42,8,0)</f>
        <v>2554</v>
      </c>
      <c r="C31" s="3">
        <f>VLOOKUP($A31,'CT Annual LA Forecasts'!$A$2:$AI$42,8,0)</f>
        <v>2663</v>
      </c>
      <c r="D31" s="3">
        <f>VLOOKUP($A31,'LTW Annual LA Forecasts'!$A$2:$AI$42,8,0)</f>
        <v>3575</v>
      </c>
      <c r="E31" s="3">
        <f>VLOOKUP($A31,'ST Annual LA Forecasts'!$A$2:$AI$42,8,0)</f>
        <v>2128</v>
      </c>
      <c r="F31" s="3">
        <f>VLOOKUP($A31,'FS Annual LA Forecasts'!$A$2:$AI$42,8,0)</f>
        <v>1825</v>
      </c>
      <c r="G31" s="3">
        <f>VLOOKUP($A31,'PS Annual LA Forecasts'!$A$2:$AI$42,15,0)</f>
        <v>22543</v>
      </c>
      <c r="H31" s="3">
        <f>VLOOKUP($A31,'CT Annual LA Forecasts'!$A$2:$AI$42,15,0)</f>
        <v>19642</v>
      </c>
      <c r="I31" s="3">
        <f>VLOOKUP($A31,'LTW Annual LA Forecasts'!$A$2:$AI$42,15,0)</f>
        <v>26605</v>
      </c>
      <c r="J31" s="3">
        <f>VLOOKUP($A31,'ST Annual LA Forecasts'!$A$2:$AI$42,15,0)</f>
        <v>6654</v>
      </c>
      <c r="K31" s="3">
        <f>VLOOKUP($A31,'FS Annual LA Forecasts'!$A$2:$AI$42,15,0)</f>
        <v>6460</v>
      </c>
      <c r="L31" s="3">
        <f>VLOOKUP($A31,'PS Annual LA Forecasts'!$A$2:$AI$42,25,0)</f>
        <v>78907</v>
      </c>
      <c r="M31" s="3">
        <f>VLOOKUP($A31,'CT Annual LA Forecasts'!$A$2:$AI$42,25,0)</f>
        <v>79008</v>
      </c>
      <c r="N31" s="3">
        <f>VLOOKUP($A31,'LTW Annual LA Forecasts'!$A$2:$AI$42,25,0)</f>
        <v>73951</v>
      </c>
      <c r="O31" s="3">
        <f>VLOOKUP($A31,'ST Annual LA Forecasts'!$A$2:$AI$42,25,0)</f>
        <v>25325</v>
      </c>
      <c r="P31" s="3">
        <f>VLOOKUP($A31,'FS Annual LA Forecasts'!$A$2:$AI$42,25,0)</f>
        <v>26778</v>
      </c>
      <c r="Q31" s="3">
        <f>VLOOKUP($A31,'PS Annual LA Forecasts'!$A$2:$AI$42,35,0)</f>
        <v>116764</v>
      </c>
      <c r="R31" s="3">
        <f>VLOOKUP($A31,'CT Annual LA Forecasts'!$A$2:$AI$42,35,0)</f>
        <v>105629</v>
      </c>
      <c r="S31" s="3">
        <f>VLOOKUP($A31,'LTW Annual LA Forecasts'!$A$2:$AI$42,35,0)</f>
        <v>89518</v>
      </c>
      <c r="T31" s="3">
        <f>VLOOKUP($A31,'ST Annual LA Forecasts'!$A$2:$AI$42,35,0)</f>
        <v>64712</v>
      </c>
      <c r="U31" s="3">
        <f>VLOOKUP($A31,'FS Annual LA Forecasts'!$A$2:$AI$42,35,0)</f>
        <v>57001</v>
      </c>
      <c r="V31" s="37" t="s">
        <v>56</v>
      </c>
      <c r="W31" s="2" t="s">
        <v>56</v>
      </c>
      <c r="X31" s="2"/>
    </row>
    <row r="32" spans="1:24" x14ac:dyDescent="0.25">
      <c r="A32" s="8" t="s">
        <v>29</v>
      </c>
      <c r="B32" s="3">
        <f>VLOOKUP($A32,'PS Annual LA Forecasts'!$A$2:$AI$42,8,0)</f>
        <v>792</v>
      </c>
      <c r="C32" s="3">
        <f>VLOOKUP($A32,'CT Annual LA Forecasts'!$A$2:$AI$42,8,0)</f>
        <v>910</v>
      </c>
      <c r="D32" s="3">
        <f>VLOOKUP($A32,'LTW Annual LA Forecasts'!$A$2:$AI$42,8,0)</f>
        <v>1181</v>
      </c>
      <c r="E32" s="3">
        <f>VLOOKUP($A32,'ST Annual LA Forecasts'!$A$2:$AI$42,8,0)</f>
        <v>739</v>
      </c>
      <c r="F32" s="3">
        <f>VLOOKUP($A32,'FS Annual LA Forecasts'!$A$2:$AI$42,8,0)</f>
        <v>661</v>
      </c>
      <c r="G32" s="3">
        <f>VLOOKUP($A32,'PS Annual LA Forecasts'!$A$2:$AI$42,15,0)</f>
        <v>6497</v>
      </c>
      <c r="H32" s="3">
        <f>VLOOKUP($A32,'CT Annual LA Forecasts'!$A$2:$AI$42,15,0)</f>
        <v>6202</v>
      </c>
      <c r="I32" s="3">
        <f>VLOOKUP($A32,'LTW Annual LA Forecasts'!$A$2:$AI$42,15,0)</f>
        <v>8058</v>
      </c>
      <c r="J32" s="3">
        <f>VLOOKUP($A32,'ST Annual LA Forecasts'!$A$2:$AI$42,15,0)</f>
        <v>2330</v>
      </c>
      <c r="K32" s="3">
        <f>VLOOKUP($A32,'FS Annual LA Forecasts'!$A$2:$AI$42,15,0)</f>
        <v>2071</v>
      </c>
      <c r="L32" s="3">
        <f>VLOOKUP($A32,'PS Annual LA Forecasts'!$A$2:$AI$42,25,0)</f>
        <v>18653</v>
      </c>
      <c r="M32" s="3">
        <f>VLOOKUP($A32,'CT Annual LA Forecasts'!$A$2:$AI$42,25,0)</f>
        <v>19968</v>
      </c>
      <c r="N32" s="3">
        <f>VLOOKUP($A32,'LTW Annual LA Forecasts'!$A$2:$AI$42,25,0)</f>
        <v>19178</v>
      </c>
      <c r="O32" s="3">
        <f>VLOOKUP($A32,'ST Annual LA Forecasts'!$A$2:$AI$42,25,0)</f>
        <v>7361</v>
      </c>
      <c r="P32" s="3">
        <f>VLOOKUP($A32,'FS Annual LA Forecasts'!$A$2:$AI$42,25,0)</f>
        <v>7982</v>
      </c>
      <c r="Q32" s="3">
        <f>VLOOKUP($A32,'PS Annual LA Forecasts'!$A$2:$AI$42,35,0)</f>
        <v>27476</v>
      </c>
      <c r="R32" s="3">
        <f>VLOOKUP($A32,'CT Annual LA Forecasts'!$A$2:$AI$42,35,0)</f>
        <v>25863</v>
      </c>
      <c r="S32" s="3">
        <f>VLOOKUP($A32,'LTW Annual LA Forecasts'!$A$2:$AI$42,35,0)</f>
        <v>22899</v>
      </c>
      <c r="T32" s="3">
        <f>VLOOKUP($A32,'ST Annual LA Forecasts'!$A$2:$AI$42,35,0)</f>
        <v>15816</v>
      </c>
      <c r="U32" s="3">
        <f>VLOOKUP($A32,'FS Annual LA Forecasts'!$A$2:$AI$42,35,0)</f>
        <v>15634</v>
      </c>
      <c r="V32" s="37" t="s">
        <v>59</v>
      </c>
      <c r="W32" s="2" t="s">
        <v>59</v>
      </c>
      <c r="X32" s="2"/>
    </row>
    <row r="33" spans="1:24" x14ac:dyDescent="0.25">
      <c r="A33" s="8" t="s">
        <v>30</v>
      </c>
      <c r="B33" s="3">
        <f>VLOOKUP($A33,'PS Annual LA Forecasts'!$A$2:$AI$42,8,0)</f>
        <v>1157</v>
      </c>
      <c r="C33" s="3">
        <f>VLOOKUP($A33,'CT Annual LA Forecasts'!$A$2:$AI$42,8,0)</f>
        <v>1271</v>
      </c>
      <c r="D33" s="3">
        <f>VLOOKUP($A33,'LTW Annual LA Forecasts'!$A$2:$AI$42,8,0)</f>
        <v>1599</v>
      </c>
      <c r="E33" s="3">
        <f>VLOOKUP($A33,'ST Annual LA Forecasts'!$A$2:$AI$42,8,0)</f>
        <v>1017</v>
      </c>
      <c r="F33" s="3">
        <f>VLOOKUP($A33,'FS Annual LA Forecasts'!$A$2:$AI$42,8,0)</f>
        <v>885</v>
      </c>
      <c r="G33" s="3">
        <f>VLOOKUP($A33,'PS Annual LA Forecasts'!$A$2:$AI$42,15,0)</f>
        <v>9903</v>
      </c>
      <c r="H33" s="3">
        <f>VLOOKUP($A33,'CT Annual LA Forecasts'!$A$2:$AI$42,15,0)</f>
        <v>8995</v>
      </c>
      <c r="I33" s="3">
        <f>VLOOKUP($A33,'LTW Annual LA Forecasts'!$A$2:$AI$42,15,0)</f>
        <v>12116</v>
      </c>
      <c r="J33" s="3">
        <f>VLOOKUP($A33,'ST Annual LA Forecasts'!$A$2:$AI$42,15,0)</f>
        <v>3234</v>
      </c>
      <c r="K33" s="3">
        <f>VLOOKUP($A33,'FS Annual LA Forecasts'!$A$2:$AI$42,15,0)</f>
        <v>2808</v>
      </c>
      <c r="L33" s="3">
        <f>VLOOKUP($A33,'PS Annual LA Forecasts'!$A$2:$AI$42,25,0)</f>
        <v>37111</v>
      </c>
      <c r="M33" s="3">
        <f>VLOOKUP($A33,'CT Annual LA Forecasts'!$A$2:$AI$42,25,0)</f>
        <v>37971</v>
      </c>
      <c r="N33" s="3">
        <f>VLOOKUP($A33,'LTW Annual LA Forecasts'!$A$2:$AI$42,25,0)</f>
        <v>36541</v>
      </c>
      <c r="O33" s="3">
        <f>VLOOKUP($A33,'ST Annual LA Forecasts'!$A$2:$AI$42,25,0)</f>
        <v>13423</v>
      </c>
      <c r="P33" s="3">
        <f>VLOOKUP($A33,'FS Annual LA Forecasts'!$A$2:$AI$42,25,0)</f>
        <v>12067</v>
      </c>
      <c r="Q33" s="3">
        <f>VLOOKUP($A33,'PS Annual LA Forecasts'!$A$2:$AI$42,35,0)</f>
        <v>56042</v>
      </c>
      <c r="R33" s="3">
        <f>VLOOKUP($A33,'CT Annual LA Forecasts'!$A$2:$AI$42,35,0)</f>
        <v>50799</v>
      </c>
      <c r="S33" s="3">
        <f>VLOOKUP($A33,'LTW Annual LA Forecasts'!$A$2:$AI$42,35,0)</f>
        <v>45026</v>
      </c>
      <c r="T33" s="3">
        <f>VLOOKUP($A33,'ST Annual LA Forecasts'!$A$2:$AI$42,35,0)</f>
        <v>33416</v>
      </c>
      <c r="U33" s="3">
        <f>VLOOKUP($A33,'FS Annual LA Forecasts'!$A$2:$AI$42,35,0)</f>
        <v>26522</v>
      </c>
      <c r="V33" s="37" t="s">
        <v>59</v>
      </c>
      <c r="W33" s="2" t="s">
        <v>59</v>
      </c>
      <c r="X33" s="2"/>
    </row>
    <row r="34" spans="1:24" x14ac:dyDescent="0.25">
      <c r="A34" s="8" t="s">
        <v>31</v>
      </c>
      <c r="B34" s="3">
        <f>VLOOKUP($A34,'PS Annual LA Forecasts'!$A$2:$AI$42,8,0)</f>
        <v>1196</v>
      </c>
      <c r="C34" s="3">
        <f>VLOOKUP($A34,'CT Annual LA Forecasts'!$A$2:$AI$42,8,0)</f>
        <v>1322</v>
      </c>
      <c r="D34" s="3">
        <f>VLOOKUP($A34,'LTW Annual LA Forecasts'!$A$2:$AI$42,8,0)</f>
        <v>1817</v>
      </c>
      <c r="E34" s="3">
        <f>VLOOKUP($A34,'ST Annual LA Forecasts'!$A$2:$AI$42,8,0)</f>
        <v>1074</v>
      </c>
      <c r="F34" s="3">
        <f>VLOOKUP($A34,'FS Annual LA Forecasts'!$A$2:$AI$42,8,0)</f>
        <v>973</v>
      </c>
      <c r="G34" s="3">
        <f>VLOOKUP($A34,'PS Annual LA Forecasts'!$A$2:$AI$42,15,0)</f>
        <v>10662</v>
      </c>
      <c r="H34" s="3">
        <f>VLOOKUP($A34,'CT Annual LA Forecasts'!$A$2:$AI$42,15,0)</f>
        <v>9842</v>
      </c>
      <c r="I34" s="3">
        <f>VLOOKUP($A34,'LTW Annual LA Forecasts'!$A$2:$AI$42,15,0)</f>
        <v>12697</v>
      </c>
      <c r="J34" s="3">
        <f>VLOOKUP($A34,'ST Annual LA Forecasts'!$A$2:$AI$42,15,0)</f>
        <v>3458</v>
      </c>
      <c r="K34" s="3">
        <f>VLOOKUP($A34,'FS Annual LA Forecasts'!$A$2:$AI$42,15,0)</f>
        <v>3221</v>
      </c>
      <c r="L34" s="3">
        <f>VLOOKUP($A34,'PS Annual LA Forecasts'!$A$2:$AI$42,25,0)</f>
        <v>28451</v>
      </c>
      <c r="M34" s="3">
        <f>VLOOKUP($A34,'CT Annual LA Forecasts'!$A$2:$AI$42,25,0)</f>
        <v>30163</v>
      </c>
      <c r="N34" s="3">
        <f>VLOOKUP($A34,'LTW Annual LA Forecasts'!$A$2:$AI$42,25,0)</f>
        <v>28704</v>
      </c>
      <c r="O34" s="3">
        <f>VLOOKUP($A34,'ST Annual LA Forecasts'!$A$2:$AI$42,25,0)</f>
        <v>11987</v>
      </c>
      <c r="P34" s="3">
        <f>VLOOKUP($A34,'FS Annual LA Forecasts'!$A$2:$AI$42,25,0)</f>
        <v>12936</v>
      </c>
      <c r="Q34" s="3">
        <f>VLOOKUP($A34,'PS Annual LA Forecasts'!$A$2:$AI$42,35,0)</f>
        <v>40727</v>
      </c>
      <c r="R34" s="3">
        <f>VLOOKUP($A34,'CT Annual LA Forecasts'!$A$2:$AI$42,35,0)</f>
        <v>39054</v>
      </c>
      <c r="S34" s="3">
        <f>VLOOKUP($A34,'LTW Annual LA Forecasts'!$A$2:$AI$42,35,0)</f>
        <v>34397</v>
      </c>
      <c r="T34" s="3">
        <f>VLOOKUP($A34,'ST Annual LA Forecasts'!$A$2:$AI$42,35,0)</f>
        <v>25254</v>
      </c>
      <c r="U34" s="3">
        <f>VLOOKUP($A34,'FS Annual LA Forecasts'!$A$2:$AI$42,35,0)</f>
        <v>24620</v>
      </c>
      <c r="V34" s="37" t="s">
        <v>73</v>
      </c>
      <c r="W34" s="2" t="s">
        <v>53</v>
      </c>
      <c r="X34" s="2" t="s">
        <v>59</v>
      </c>
    </row>
    <row r="35" spans="1:24" x14ac:dyDescent="0.25">
      <c r="A35" s="8" t="s">
        <v>32</v>
      </c>
      <c r="B35" s="3">
        <f>VLOOKUP($A35,'PS Annual LA Forecasts'!$A$2:$AI$42,8,0)</f>
        <v>4107</v>
      </c>
      <c r="C35" s="3">
        <f>VLOOKUP($A35,'CT Annual LA Forecasts'!$A$2:$AI$42,8,0)</f>
        <v>4184</v>
      </c>
      <c r="D35" s="3">
        <f>VLOOKUP($A35,'LTW Annual LA Forecasts'!$A$2:$AI$42,8,0)</f>
        <v>5655</v>
      </c>
      <c r="E35" s="3">
        <f>VLOOKUP($A35,'ST Annual LA Forecasts'!$A$2:$AI$42,8,0)</f>
        <v>3262</v>
      </c>
      <c r="F35" s="3">
        <f>VLOOKUP($A35,'FS Annual LA Forecasts'!$A$2:$AI$42,8,0)</f>
        <v>2722</v>
      </c>
      <c r="G35" s="3">
        <f>VLOOKUP($A35,'PS Annual LA Forecasts'!$A$2:$AI$42,15,0)</f>
        <v>40493</v>
      </c>
      <c r="H35" s="3">
        <f>VLOOKUP($A35,'CT Annual LA Forecasts'!$A$2:$AI$42,15,0)</f>
        <v>33219</v>
      </c>
      <c r="I35" s="3">
        <f>VLOOKUP($A35,'LTW Annual LA Forecasts'!$A$2:$AI$42,15,0)</f>
        <v>47014</v>
      </c>
      <c r="J35" s="3">
        <f>VLOOKUP($A35,'ST Annual LA Forecasts'!$A$2:$AI$42,15,0)</f>
        <v>10814</v>
      </c>
      <c r="K35" s="3">
        <f>VLOOKUP($A35,'FS Annual LA Forecasts'!$A$2:$AI$42,15,0)</f>
        <v>10276</v>
      </c>
      <c r="L35" s="3">
        <f>VLOOKUP($A35,'PS Annual LA Forecasts'!$A$2:$AI$42,25,0)</f>
        <v>150300</v>
      </c>
      <c r="M35" s="3">
        <f>VLOOKUP($A35,'CT Annual LA Forecasts'!$A$2:$AI$42,25,0)</f>
        <v>147188</v>
      </c>
      <c r="N35" s="3">
        <f>VLOOKUP($A35,'LTW Annual LA Forecasts'!$A$2:$AI$42,25,0)</f>
        <v>137068</v>
      </c>
      <c r="O35" s="3">
        <f>VLOOKUP($A35,'ST Annual LA Forecasts'!$A$2:$AI$42,25,0)</f>
        <v>43503</v>
      </c>
      <c r="P35" s="3">
        <f>VLOOKUP($A35,'FS Annual LA Forecasts'!$A$2:$AI$42,25,0)</f>
        <v>45426</v>
      </c>
      <c r="Q35" s="3">
        <f>VLOOKUP($A35,'PS Annual LA Forecasts'!$A$2:$AI$42,35,0)</f>
        <v>223462</v>
      </c>
      <c r="R35" s="3">
        <f>VLOOKUP($A35,'CT Annual LA Forecasts'!$A$2:$AI$42,35,0)</f>
        <v>196629</v>
      </c>
      <c r="S35" s="3">
        <f>VLOOKUP($A35,'LTW Annual LA Forecasts'!$A$2:$AI$42,35,0)</f>
        <v>163690</v>
      </c>
      <c r="T35" s="3">
        <f>VLOOKUP($A35,'ST Annual LA Forecasts'!$A$2:$AI$42,35,0)</f>
        <v>114880</v>
      </c>
      <c r="U35" s="3">
        <f>VLOOKUP($A35,'FS Annual LA Forecasts'!$A$2:$AI$42,35,0)</f>
        <v>102716</v>
      </c>
      <c r="V35" s="37" t="s">
        <v>56</v>
      </c>
      <c r="W35" s="2" t="s">
        <v>56</v>
      </c>
      <c r="X35" s="2"/>
    </row>
    <row r="36" spans="1:24" x14ac:dyDescent="0.25">
      <c r="A36" s="8" t="s">
        <v>33</v>
      </c>
      <c r="B36" s="3">
        <f>VLOOKUP($A36,'PS Annual LA Forecasts'!$A$2:$AI$42,8,0)</f>
        <v>1183</v>
      </c>
      <c r="C36" s="3">
        <f>VLOOKUP($A36,'CT Annual LA Forecasts'!$A$2:$AI$42,8,0)</f>
        <v>1257</v>
      </c>
      <c r="D36" s="3">
        <f>VLOOKUP($A36,'LTW Annual LA Forecasts'!$A$2:$AI$42,8,0)</f>
        <v>1638</v>
      </c>
      <c r="E36" s="3">
        <f>VLOOKUP($A36,'ST Annual LA Forecasts'!$A$2:$AI$42,8,0)</f>
        <v>1003</v>
      </c>
      <c r="F36" s="3">
        <f>VLOOKUP($A36,'FS Annual LA Forecasts'!$A$2:$AI$42,8,0)</f>
        <v>824</v>
      </c>
      <c r="G36" s="3">
        <f>VLOOKUP($A36,'PS Annual LA Forecasts'!$A$2:$AI$42,15,0)</f>
        <v>11944</v>
      </c>
      <c r="H36" s="3">
        <f>VLOOKUP($A36,'CT Annual LA Forecasts'!$A$2:$AI$42,15,0)</f>
        <v>10049</v>
      </c>
      <c r="I36" s="3">
        <f>VLOOKUP($A36,'LTW Annual LA Forecasts'!$A$2:$AI$42,15,0)</f>
        <v>14248</v>
      </c>
      <c r="J36" s="3">
        <f>VLOOKUP($A36,'ST Annual LA Forecasts'!$A$2:$AI$42,15,0)</f>
        <v>3308</v>
      </c>
      <c r="K36" s="3">
        <f>VLOOKUP($A36,'FS Annual LA Forecasts'!$A$2:$AI$42,15,0)</f>
        <v>3137</v>
      </c>
      <c r="L36" s="3">
        <f>VLOOKUP($A36,'PS Annual LA Forecasts'!$A$2:$AI$42,25,0)</f>
        <v>45887</v>
      </c>
      <c r="M36" s="3">
        <f>VLOOKUP($A36,'CT Annual LA Forecasts'!$A$2:$AI$42,25,0)</f>
        <v>46280</v>
      </c>
      <c r="N36" s="3">
        <f>VLOOKUP($A36,'LTW Annual LA Forecasts'!$A$2:$AI$42,25,0)</f>
        <v>44541</v>
      </c>
      <c r="O36" s="3">
        <f>VLOOKUP($A36,'ST Annual LA Forecasts'!$A$2:$AI$42,25,0)</f>
        <v>14437</v>
      </c>
      <c r="P36" s="3">
        <f>VLOOKUP($A36,'FS Annual LA Forecasts'!$A$2:$AI$42,25,0)</f>
        <v>14149</v>
      </c>
      <c r="Q36" s="3">
        <f>VLOOKUP($A36,'PS Annual LA Forecasts'!$A$2:$AI$42,35,0)</f>
        <v>68419</v>
      </c>
      <c r="R36" s="3">
        <f>VLOOKUP($A36,'CT Annual LA Forecasts'!$A$2:$AI$42,35,0)</f>
        <v>61958</v>
      </c>
      <c r="S36" s="3">
        <f>VLOOKUP($A36,'LTW Annual LA Forecasts'!$A$2:$AI$42,35,0)</f>
        <v>54470</v>
      </c>
      <c r="T36" s="3">
        <f>VLOOKUP($A36,'ST Annual LA Forecasts'!$A$2:$AI$42,35,0)</f>
        <v>38800</v>
      </c>
      <c r="U36" s="3">
        <f>VLOOKUP($A36,'FS Annual LA Forecasts'!$A$2:$AI$42,35,0)</f>
        <v>32440</v>
      </c>
      <c r="V36" s="37" t="s">
        <v>54</v>
      </c>
      <c r="W36" s="2" t="s">
        <v>54</v>
      </c>
      <c r="X36" s="2"/>
    </row>
    <row r="37" spans="1:24" x14ac:dyDescent="0.25">
      <c r="A37" s="8" t="s">
        <v>34</v>
      </c>
      <c r="B37" s="3">
        <f>VLOOKUP($A37,'PS Annual LA Forecasts'!$A$2:$AI$42,8,0)</f>
        <v>1831</v>
      </c>
      <c r="C37" s="3">
        <f>VLOOKUP($A37,'CT Annual LA Forecasts'!$A$2:$AI$42,8,0)</f>
        <v>1904</v>
      </c>
      <c r="D37" s="3">
        <f>VLOOKUP($A37,'LTW Annual LA Forecasts'!$A$2:$AI$42,8,0)</f>
        <v>2478</v>
      </c>
      <c r="E37" s="3">
        <f>VLOOKUP($A37,'ST Annual LA Forecasts'!$A$2:$AI$42,8,0)</f>
        <v>1540</v>
      </c>
      <c r="F37" s="3">
        <f>VLOOKUP($A37,'FS Annual LA Forecasts'!$A$2:$AI$42,8,0)</f>
        <v>1250</v>
      </c>
      <c r="G37" s="3">
        <f>VLOOKUP($A37,'PS Annual LA Forecasts'!$A$2:$AI$42,15,0)</f>
        <v>16762</v>
      </c>
      <c r="H37" s="3">
        <f>VLOOKUP($A37,'CT Annual LA Forecasts'!$A$2:$AI$42,15,0)</f>
        <v>14787</v>
      </c>
      <c r="I37" s="3">
        <f>VLOOKUP($A37,'LTW Annual LA Forecasts'!$A$2:$AI$42,15,0)</f>
        <v>20029</v>
      </c>
      <c r="J37" s="3">
        <f>VLOOKUP($A37,'ST Annual LA Forecasts'!$A$2:$AI$42,15,0)</f>
        <v>5127</v>
      </c>
      <c r="K37" s="3">
        <f>VLOOKUP($A37,'FS Annual LA Forecasts'!$A$2:$AI$42,15,0)</f>
        <v>4822</v>
      </c>
      <c r="L37" s="3">
        <f>VLOOKUP($A37,'PS Annual LA Forecasts'!$A$2:$AI$42,25,0)</f>
        <v>57651</v>
      </c>
      <c r="M37" s="3">
        <f>VLOOKUP($A37,'CT Annual LA Forecasts'!$A$2:$AI$42,25,0)</f>
        <v>59350</v>
      </c>
      <c r="N37" s="3">
        <f>VLOOKUP($A37,'LTW Annual LA Forecasts'!$A$2:$AI$42,25,0)</f>
        <v>57048</v>
      </c>
      <c r="O37" s="3">
        <f>VLOOKUP($A37,'ST Annual LA Forecasts'!$A$2:$AI$42,25,0)</f>
        <v>19223</v>
      </c>
      <c r="P37" s="3">
        <f>VLOOKUP($A37,'FS Annual LA Forecasts'!$A$2:$AI$42,25,0)</f>
        <v>20305</v>
      </c>
      <c r="Q37" s="3">
        <f>VLOOKUP($A37,'PS Annual LA Forecasts'!$A$2:$AI$42,35,0)</f>
        <v>85295</v>
      </c>
      <c r="R37" s="3">
        <f>VLOOKUP($A37,'CT Annual LA Forecasts'!$A$2:$AI$42,35,0)</f>
        <v>78588</v>
      </c>
      <c r="S37" s="3">
        <f>VLOOKUP($A37,'LTW Annual LA Forecasts'!$A$2:$AI$42,35,0)</f>
        <v>69241</v>
      </c>
      <c r="T37" s="3">
        <f>VLOOKUP($A37,'ST Annual LA Forecasts'!$A$2:$AI$42,35,0)</f>
        <v>48033</v>
      </c>
      <c r="U37" s="3">
        <f>VLOOKUP($A37,'FS Annual LA Forecasts'!$A$2:$AI$42,35,0)</f>
        <v>43870</v>
      </c>
      <c r="V37" s="37" t="s">
        <v>55</v>
      </c>
      <c r="W37" s="2" t="s">
        <v>55</v>
      </c>
      <c r="X37" s="2"/>
    </row>
    <row r="38" spans="1:24" x14ac:dyDescent="0.25">
      <c r="A38" s="8" t="s">
        <v>35</v>
      </c>
      <c r="B38" s="3">
        <f>VLOOKUP($A38,'PS Annual LA Forecasts'!$A$2:$AI$42,8,0)</f>
        <v>2092</v>
      </c>
      <c r="C38" s="3">
        <f>VLOOKUP($A38,'CT Annual LA Forecasts'!$A$2:$AI$42,8,0)</f>
        <v>2199</v>
      </c>
      <c r="D38" s="3">
        <f>VLOOKUP($A38,'LTW Annual LA Forecasts'!$A$2:$AI$42,8,0)</f>
        <v>2796</v>
      </c>
      <c r="E38" s="3">
        <f>VLOOKUP($A38,'ST Annual LA Forecasts'!$A$2:$AI$42,8,0)</f>
        <v>1759</v>
      </c>
      <c r="F38" s="3">
        <f>VLOOKUP($A38,'FS Annual LA Forecasts'!$A$2:$AI$42,8,0)</f>
        <v>1424</v>
      </c>
      <c r="G38" s="3">
        <f>VLOOKUP($A38,'PS Annual LA Forecasts'!$A$2:$AI$42,15,0)</f>
        <v>20515</v>
      </c>
      <c r="H38" s="3">
        <f>VLOOKUP($A38,'CT Annual LA Forecasts'!$A$2:$AI$42,15,0)</f>
        <v>17249</v>
      </c>
      <c r="I38" s="3">
        <f>VLOOKUP($A38,'LTW Annual LA Forecasts'!$A$2:$AI$42,15,0)</f>
        <v>24579</v>
      </c>
      <c r="J38" s="3">
        <f>VLOOKUP($A38,'ST Annual LA Forecasts'!$A$2:$AI$42,15,0)</f>
        <v>5843</v>
      </c>
      <c r="K38" s="3">
        <f>VLOOKUP($A38,'FS Annual LA Forecasts'!$A$2:$AI$42,15,0)</f>
        <v>5345</v>
      </c>
      <c r="L38" s="3">
        <f>VLOOKUP($A38,'PS Annual LA Forecasts'!$A$2:$AI$42,25,0)</f>
        <v>80159</v>
      </c>
      <c r="M38" s="3">
        <f>VLOOKUP($A38,'CT Annual LA Forecasts'!$A$2:$AI$42,25,0)</f>
        <v>81102</v>
      </c>
      <c r="N38" s="3">
        <f>VLOOKUP($A38,'LTW Annual LA Forecasts'!$A$2:$AI$42,25,0)</f>
        <v>78042</v>
      </c>
      <c r="O38" s="3">
        <f>VLOOKUP($A38,'ST Annual LA Forecasts'!$A$2:$AI$42,25,0)</f>
        <v>25742</v>
      </c>
      <c r="P38" s="3">
        <f>VLOOKUP($A38,'FS Annual LA Forecasts'!$A$2:$AI$42,25,0)</f>
        <v>24145</v>
      </c>
      <c r="Q38" s="3">
        <f>VLOOKUP($A38,'PS Annual LA Forecasts'!$A$2:$AI$42,35,0)</f>
        <v>120077</v>
      </c>
      <c r="R38" s="3">
        <f>VLOOKUP($A38,'CT Annual LA Forecasts'!$A$2:$AI$42,35,0)</f>
        <v>108362</v>
      </c>
      <c r="S38" s="3">
        <f>VLOOKUP($A38,'LTW Annual LA Forecasts'!$A$2:$AI$42,35,0)</f>
        <v>95183</v>
      </c>
      <c r="T38" s="3">
        <f>VLOOKUP($A38,'ST Annual LA Forecasts'!$A$2:$AI$42,35,0)</f>
        <v>68343</v>
      </c>
      <c r="U38" s="3">
        <f>VLOOKUP($A38,'FS Annual LA Forecasts'!$A$2:$AI$42,35,0)</f>
        <v>55710</v>
      </c>
      <c r="V38" s="37" t="s">
        <v>54</v>
      </c>
      <c r="W38" s="2" t="s">
        <v>54</v>
      </c>
      <c r="X38" s="2"/>
    </row>
    <row r="39" spans="1:24" x14ac:dyDescent="0.25">
      <c r="A39" s="8" t="s">
        <v>36</v>
      </c>
      <c r="B39" s="3">
        <f>VLOOKUP($A39,'PS Annual LA Forecasts'!$A$2:$AI$42,8,0)</f>
        <v>3554</v>
      </c>
      <c r="C39" s="3">
        <f>VLOOKUP($A39,'CT Annual LA Forecasts'!$A$2:$AI$42,8,0)</f>
        <v>3385</v>
      </c>
      <c r="D39" s="3">
        <f>VLOOKUP($A39,'LTW Annual LA Forecasts'!$A$2:$AI$42,8,0)</f>
        <v>4713</v>
      </c>
      <c r="E39" s="3">
        <f>VLOOKUP($A39,'ST Annual LA Forecasts'!$A$2:$AI$42,8,0)</f>
        <v>2666</v>
      </c>
      <c r="F39" s="3">
        <f>VLOOKUP($A39,'FS Annual LA Forecasts'!$A$2:$AI$42,8,0)</f>
        <v>2241</v>
      </c>
      <c r="G39" s="3">
        <f>VLOOKUP($A39,'PS Annual LA Forecasts'!$A$2:$AI$42,15,0)</f>
        <v>31393</v>
      </c>
      <c r="H39" s="3">
        <f>VLOOKUP($A39,'CT Annual LA Forecasts'!$A$2:$AI$42,15,0)</f>
        <v>27581</v>
      </c>
      <c r="I39" s="3">
        <f>VLOOKUP($A39,'LTW Annual LA Forecasts'!$A$2:$AI$42,15,0)</f>
        <v>36189</v>
      </c>
      <c r="J39" s="3">
        <f>VLOOKUP($A39,'ST Annual LA Forecasts'!$A$2:$AI$42,15,0)</f>
        <v>9001</v>
      </c>
      <c r="K39" s="3">
        <f>VLOOKUP($A39,'FS Annual LA Forecasts'!$A$2:$AI$42,15,0)</f>
        <v>8763</v>
      </c>
      <c r="L39" s="3">
        <f>VLOOKUP($A39,'PS Annual LA Forecasts'!$A$2:$AI$42,25,0)</f>
        <v>105465</v>
      </c>
      <c r="M39" s="3">
        <f>VLOOKUP($A39,'CT Annual LA Forecasts'!$A$2:$AI$42,25,0)</f>
        <v>105339</v>
      </c>
      <c r="N39" s="3">
        <f>VLOOKUP($A39,'LTW Annual LA Forecasts'!$A$2:$AI$42,25,0)</f>
        <v>98938</v>
      </c>
      <c r="O39" s="3">
        <f>VLOOKUP($A39,'ST Annual LA Forecasts'!$A$2:$AI$42,25,0)</f>
        <v>34766</v>
      </c>
      <c r="P39" s="3">
        <f>VLOOKUP($A39,'FS Annual LA Forecasts'!$A$2:$AI$42,25,0)</f>
        <v>37485</v>
      </c>
      <c r="Q39" s="3">
        <f>VLOOKUP($A39,'PS Annual LA Forecasts'!$A$2:$AI$42,35,0)</f>
        <v>155642</v>
      </c>
      <c r="R39" s="3">
        <f>VLOOKUP($A39,'CT Annual LA Forecasts'!$A$2:$AI$42,35,0)</f>
        <v>141463</v>
      </c>
      <c r="S39" s="3">
        <f>VLOOKUP($A39,'LTW Annual LA Forecasts'!$A$2:$AI$42,35,0)</f>
        <v>121356</v>
      </c>
      <c r="T39" s="3">
        <f>VLOOKUP($A39,'ST Annual LA Forecasts'!$A$2:$AI$42,35,0)</f>
        <v>87845</v>
      </c>
      <c r="U39" s="3">
        <f>VLOOKUP($A39,'FS Annual LA Forecasts'!$A$2:$AI$42,35,0)</f>
        <v>78672</v>
      </c>
      <c r="V39" s="37" t="s">
        <v>53</v>
      </c>
      <c r="W39" s="2" t="s">
        <v>53</v>
      </c>
      <c r="X39" s="2"/>
    </row>
    <row r="40" spans="1:24" x14ac:dyDescent="0.25">
      <c r="A40" s="8" t="s">
        <v>37</v>
      </c>
      <c r="B40" s="3">
        <f>VLOOKUP($A40,'PS Annual LA Forecasts'!$A$2:$AI$42,8,0)</f>
        <v>740</v>
      </c>
      <c r="C40" s="3">
        <f>VLOOKUP($A40,'CT Annual LA Forecasts'!$A$2:$AI$42,8,0)</f>
        <v>749</v>
      </c>
      <c r="D40" s="3">
        <f>VLOOKUP($A40,'LTW Annual LA Forecasts'!$A$2:$AI$42,8,0)</f>
        <v>1101</v>
      </c>
      <c r="E40" s="3">
        <f>VLOOKUP($A40,'ST Annual LA Forecasts'!$A$2:$AI$42,8,0)</f>
        <v>598</v>
      </c>
      <c r="F40" s="3">
        <f>VLOOKUP($A40,'FS Annual LA Forecasts'!$A$2:$AI$42,8,0)</f>
        <v>537</v>
      </c>
      <c r="G40" s="3">
        <f>VLOOKUP($A40,'PS Annual LA Forecasts'!$A$2:$AI$42,15,0)</f>
        <v>8038</v>
      </c>
      <c r="H40" s="3">
        <f>VLOOKUP($A40,'CT Annual LA Forecasts'!$A$2:$AI$42,15,0)</f>
        <v>7056</v>
      </c>
      <c r="I40" s="3">
        <f>VLOOKUP($A40,'LTW Annual LA Forecasts'!$A$2:$AI$42,15,0)</f>
        <v>9268</v>
      </c>
      <c r="J40" s="3">
        <f>VLOOKUP($A40,'ST Annual LA Forecasts'!$A$2:$AI$42,15,0)</f>
        <v>2332</v>
      </c>
      <c r="K40" s="3">
        <f>VLOOKUP($A40,'FS Annual LA Forecasts'!$A$2:$AI$42,15,0)</f>
        <v>2043</v>
      </c>
      <c r="L40" s="3">
        <f>VLOOKUP($A40,'PS Annual LA Forecasts'!$A$2:$AI$42,25,0)</f>
        <v>20848</v>
      </c>
      <c r="M40" s="3">
        <f>VLOOKUP($A40,'CT Annual LA Forecasts'!$A$2:$AI$42,25,0)</f>
        <v>22011</v>
      </c>
      <c r="N40" s="3">
        <f>VLOOKUP($A40,'LTW Annual LA Forecasts'!$A$2:$AI$42,25,0)</f>
        <v>20996</v>
      </c>
      <c r="O40" s="3">
        <f>VLOOKUP($A40,'ST Annual LA Forecasts'!$A$2:$AI$42,25,0)</f>
        <v>9156</v>
      </c>
      <c r="P40" s="3">
        <f>VLOOKUP($A40,'FS Annual LA Forecasts'!$A$2:$AI$42,25,0)</f>
        <v>9263</v>
      </c>
      <c r="Q40" s="3">
        <f>VLOOKUP($A40,'PS Annual LA Forecasts'!$A$2:$AI$42,35,0)</f>
        <v>29872</v>
      </c>
      <c r="R40" s="3">
        <f>VLOOKUP($A40,'CT Annual LA Forecasts'!$A$2:$AI$42,35,0)</f>
        <v>28296</v>
      </c>
      <c r="S40" s="3">
        <f>VLOOKUP($A40,'LTW Annual LA Forecasts'!$A$2:$AI$42,35,0)</f>
        <v>25105</v>
      </c>
      <c r="T40" s="3">
        <f>VLOOKUP($A40,'ST Annual LA Forecasts'!$A$2:$AI$42,35,0)</f>
        <v>18762</v>
      </c>
      <c r="U40" s="3">
        <f>VLOOKUP($A40,'FS Annual LA Forecasts'!$A$2:$AI$42,35,0)</f>
        <v>17826</v>
      </c>
      <c r="V40" s="37" t="s">
        <v>57</v>
      </c>
      <c r="W40" s="2" t="s">
        <v>57</v>
      </c>
      <c r="X40" s="2"/>
    </row>
    <row r="41" spans="1:24" x14ac:dyDescent="0.25">
      <c r="A41" s="8" t="s">
        <v>38</v>
      </c>
      <c r="B41" s="3">
        <f>VLOOKUP($A41,'PS Annual LA Forecasts'!$A$2:$AI$42,8,0)</f>
        <v>1913</v>
      </c>
      <c r="C41" s="3">
        <f>VLOOKUP($A41,'CT Annual LA Forecasts'!$A$2:$AI$42,8,0)</f>
        <v>2054</v>
      </c>
      <c r="D41" s="3">
        <f>VLOOKUP($A41,'LTW Annual LA Forecasts'!$A$2:$AI$42,8,0)</f>
        <v>2669</v>
      </c>
      <c r="E41" s="3">
        <f>VLOOKUP($A41,'ST Annual LA Forecasts'!$A$2:$AI$42,8,0)</f>
        <v>1648</v>
      </c>
      <c r="F41" s="3">
        <f>VLOOKUP($A41,'FS Annual LA Forecasts'!$A$2:$AI$42,8,0)</f>
        <v>1382</v>
      </c>
      <c r="G41" s="3">
        <f>VLOOKUP($A41,'PS Annual LA Forecasts'!$A$2:$AI$42,15,0)</f>
        <v>17388</v>
      </c>
      <c r="H41" s="3">
        <f>VLOOKUP($A41,'CT Annual LA Forecasts'!$A$2:$AI$42,15,0)</f>
        <v>15499</v>
      </c>
      <c r="I41" s="3">
        <f>VLOOKUP($A41,'LTW Annual LA Forecasts'!$A$2:$AI$42,15,0)</f>
        <v>20971</v>
      </c>
      <c r="J41" s="3">
        <f>VLOOKUP($A41,'ST Annual LA Forecasts'!$A$2:$AI$42,15,0)</f>
        <v>5397</v>
      </c>
      <c r="K41" s="3">
        <f>VLOOKUP($A41,'FS Annual LA Forecasts'!$A$2:$AI$42,15,0)</f>
        <v>4984</v>
      </c>
      <c r="L41" s="3">
        <f>VLOOKUP($A41,'PS Annual LA Forecasts'!$A$2:$AI$42,25,0)</f>
        <v>59419</v>
      </c>
      <c r="M41" s="3">
        <f>VLOOKUP($A41,'CT Annual LA Forecasts'!$A$2:$AI$42,25,0)</f>
        <v>60877</v>
      </c>
      <c r="N41" s="3">
        <f>VLOOKUP($A41,'LTW Annual LA Forecasts'!$A$2:$AI$42,25,0)</f>
        <v>58573</v>
      </c>
      <c r="O41" s="3">
        <f>VLOOKUP($A41,'ST Annual LA Forecasts'!$A$2:$AI$42,25,0)</f>
        <v>19991</v>
      </c>
      <c r="P41" s="3">
        <f>VLOOKUP($A41,'FS Annual LA Forecasts'!$A$2:$AI$42,25,0)</f>
        <v>20938</v>
      </c>
      <c r="Q41" s="3">
        <f>VLOOKUP($A41,'PS Annual LA Forecasts'!$A$2:$AI$42,35,0)</f>
        <v>87804</v>
      </c>
      <c r="R41" s="3">
        <f>VLOOKUP($A41,'CT Annual LA Forecasts'!$A$2:$AI$42,35,0)</f>
        <v>80530</v>
      </c>
      <c r="S41" s="3">
        <f>VLOOKUP($A41,'LTW Annual LA Forecasts'!$A$2:$AI$42,35,0)</f>
        <v>70851</v>
      </c>
      <c r="T41" s="3">
        <f>VLOOKUP($A41,'ST Annual LA Forecasts'!$A$2:$AI$42,35,0)</f>
        <v>49049</v>
      </c>
      <c r="U41" s="3">
        <f>VLOOKUP($A41,'FS Annual LA Forecasts'!$A$2:$AI$42,35,0)</f>
        <v>44919</v>
      </c>
      <c r="V41" s="37" t="s">
        <v>73</v>
      </c>
      <c r="W41" s="2" t="s">
        <v>53</v>
      </c>
      <c r="X41" s="2" t="s">
        <v>59</v>
      </c>
    </row>
  </sheetData>
  <autoFilter ref="A2:X41" xr:uid="{00000000-0009-0000-0000-000004000000}"/>
  <mergeCells count="4">
    <mergeCell ref="B1:F1"/>
    <mergeCell ref="G1:K1"/>
    <mergeCell ref="L1:P1"/>
    <mergeCell ref="Q1:U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>
    <tabColor theme="6" tint="-0.249977111117893"/>
  </sheetPr>
  <dimension ref="A1:AM40"/>
  <sheetViews>
    <sheetView workbookViewId="0">
      <selection activeCell="F1" sqref="F1"/>
    </sheetView>
  </sheetViews>
  <sheetFormatPr defaultRowHeight="15" x14ac:dyDescent="0.25"/>
  <cols>
    <col min="1" max="1" width="24" customWidth="1"/>
    <col min="2" max="35" width="10.42578125" customWidth="1"/>
    <col min="36" max="36" width="31" customWidth="1"/>
    <col min="37" max="37" width="69.42578125" bestFit="1" customWidth="1"/>
    <col min="38" max="38" width="49" bestFit="1" customWidth="1"/>
    <col min="39" max="39" width="23.42578125" bestFit="1" customWidth="1"/>
  </cols>
  <sheetData>
    <row r="1" spans="1:39" s="23" customFormat="1" x14ac:dyDescent="0.25">
      <c r="A1" s="21" t="s">
        <v>39</v>
      </c>
      <c r="B1" s="21">
        <v>2017</v>
      </c>
      <c r="C1" s="21">
        <v>2018</v>
      </c>
      <c r="D1" s="21">
        <v>2019</v>
      </c>
      <c r="E1" s="21">
        <v>2020</v>
      </c>
      <c r="F1" s="21">
        <v>2021</v>
      </c>
      <c r="G1" s="21">
        <v>2022</v>
      </c>
      <c r="H1" s="21">
        <v>2023</v>
      </c>
      <c r="I1" s="21">
        <v>2024</v>
      </c>
      <c r="J1" s="21">
        <v>2025</v>
      </c>
      <c r="K1" s="21">
        <v>2026</v>
      </c>
      <c r="L1" s="21">
        <v>2027</v>
      </c>
      <c r="M1" s="21">
        <v>2028</v>
      </c>
      <c r="N1" s="21">
        <v>2029</v>
      </c>
      <c r="O1" s="21">
        <v>2030</v>
      </c>
      <c r="P1" s="21">
        <v>2031</v>
      </c>
      <c r="Q1" s="21">
        <v>2032</v>
      </c>
      <c r="R1" s="21">
        <v>2033</v>
      </c>
      <c r="S1" s="21">
        <v>2034</v>
      </c>
      <c r="T1" s="21">
        <v>2035</v>
      </c>
      <c r="U1" s="21">
        <v>2036</v>
      </c>
      <c r="V1" s="21">
        <v>2037</v>
      </c>
      <c r="W1" s="21">
        <v>2038</v>
      </c>
      <c r="X1" s="21">
        <v>2039</v>
      </c>
      <c r="Y1" s="21">
        <v>2040</v>
      </c>
      <c r="Z1" s="21">
        <v>2041</v>
      </c>
      <c r="AA1" s="21">
        <v>2042</v>
      </c>
      <c r="AB1" s="21">
        <v>2043</v>
      </c>
      <c r="AC1" s="21">
        <v>2044</v>
      </c>
      <c r="AD1" s="21">
        <v>2045</v>
      </c>
      <c r="AE1" s="21">
        <v>2046</v>
      </c>
      <c r="AF1" s="21">
        <v>2047</v>
      </c>
      <c r="AG1" s="21">
        <v>2048</v>
      </c>
      <c r="AH1" s="21">
        <v>2049</v>
      </c>
      <c r="AI1" s="21">
        <v>2050</v>
      </c>
      <c r="AJ1" s="21" t="s">
        <v>39</v>
      </c>
      <c r="AK1" s="36" t="s">
        <v>70</v>
      </c>
      <c r="AL1" s="21" t="s">
        <v>67</v>
      </c>
      <c r="AM1" s="21" t="s">
        <v>68</v>
      </c>
    </row>
    <row r="2" spans="1:39" x14ac:dyDescent="0.25">
      <c r="A2" s="2" t="s">
        <v>0</v>
      </c>
      <c r="B2" s="3"/>
      <c r="C2" s="3"/>
      <c r="D2" s="53"/>
      <c r="E2" s="53"/>
      <c r="F2" s="53">
        <v>1378</v>
      </c>
      <c r="G2" s="53">
        <v>2166</v>
      </c>
      <c r="H2" s="53">
        <v>2743</v>
      </c>
      <c r="I2" s="53">
        <v>3378</v>
      </c>
      <c r="J2" s="53">
        <v>3996</v>
      </c>
      <c r="K2" s="53">
        <v>5464</v>
      </c>
      <c r="L2" s="53">
        <v>7749</v>
      </c>
      <c r="M2" s="53">
        <v>11123</v>
      </c>
      <c r="N2" s="53">
        <v>15324</v>
      </c>
      <c r="O2" s="53">
        <v>20561</v>
      </c>
      <c r="P2" s="53">
        <v>25651</v>
      </c>
      <c r="Q2" s="53">
        <v>30749</v>
      </c>
      <c r="R2" s="53">
        <v>35808</v>
      </c>
      <c r="S2" s="53">
        <v>40806</v>
      </c>
      <c r="T2" s="53">
        <v>46689</v>
      </c>
      <c r="U2" s="53">
        <v>53246</v>
      </c>
      <c r="V2" s="53">
        <v>59090</v>
      </c>
      <c r="W2" s="53">
        <v>64901</v>
      </c>
      <c r="X2" s="53">
        <v>70679</v>
      </c>
      <c r="Y2" s="53">
        <v>76674</v>
      </c>
      <c r="Z2" s="53">
        <v>82175</v>
      </c>
      <c r="AA2" s="53">
        <v>86773</v>
      </c>
      <c r="AB2" s="53">
        <v>90461</v>
      </c>
      <c r="AC2" s="53">
        <v>93283</v>
      </c>
      <c r="AD2" s="53">
        <v>95465</v>
      </c>
      <c r="AE2" s="53">
        <v>97342</v>
      </c>
      <c r="AF2" s="53">
        <v>99087</v>
      </c>
      <c r="AG2" s="53">
        <v>100785</v>
      </c>
      <c r="AH2" s="53">
        <v>102352</v>
      </c>
      <c r="AI2" s="53">
        <v>102983</v>
      </c>
      <c r="AJ2" s="2" t="s">
        <v>0</v>
      </c>
      <c r="AK2" s="37" t="s">
        <v>71</v>
      </c>
      <c r="AL2" s="2" t="s">
        <v>53</v>
      </c>
      <c r="AM2" s="2" t="s">
        <v>56</v>
      </c>
    </row>
    <row r="3" spans="1:39" x14ac:dyDescent="0.25">
      <c r="A3" s="2" t="s">
        <v>1</v>
      </c>
      <c r="B3" s="3"/>
      <c r="C3" s="3"/>
      <c r="D3" s="53"/>
      <c r="E3" s="53"/>
      <c r="F3" s="53">
        <v>134</v>
      </c>
      <c r="G3" s="53">
        <v>196</v>
      </c>
      <c r="H3" s="53">
        <v>240</v>
      </c>
      <c r="I3" s="53">
        <v>285</v>
      </c>
      <c r="J3" s="53">
        <v>330</v>
      </c>
      <c r="K3" s="53">
        <v>435</v>
      </c>
      <c r="L3" s="53">
        <v>596</v>
      </c>
      <c r="M3" s="53">
        <v>834</v>
      </c>
      <c r="N3" s="53">
        <v>1130</v>
      </c>
      <c r="O3" s="53">
        <v>1483</v>
      </c>
      <c r="P3" s="53">
        <v>1874</v>
      </c>
      <c r="Q3" s="53">
        <v>2258</v>
      </c>
      <c r="R3" s="53">
        <v>2636</v>
      </c>
      <c r="S3" s="53">
        <v>2999</v>
      </c>
      <c r="T3" s="53">
        <v>3409</v>
      </c>
      <c r="U3" s="53">
        <v>3865</v>
      </c>
      <c r="V3" s="53">
        <v>4268</v>
      </c>
      <c r="W3" s="53">
        <v>4668</v>
      </c>
      <c r="X3" s="53">
        <v>5064</v>
      </c>
      <c r="Y3" s="53">
        <v>5479</v>
      </c>
      <c r="Z3" s="53">
        <v>5858</v>
      </c>
      <c r="AA3" s="53">
        <v>6176</v>
      </c>
      <c r="AB3" s="53">
        <v>6431</v>
      </c>
      <c r="AC3" s="53">
        <v>6623</v>
      </c>
      <c r="AD3" s="53">
        <v>6770</v>
      </c>
      <c r="AE3" s="53">
        <v>6893</v>
      </c>
      <c r="AF3" s="53">
        <v>7008</v>
      </c>
      <c r="AG3" s="53">
        <v>7122</v>
      </c>
      <c r="AH3" s="53">
        <v>7231</v>
      </c>
      <c r="AI3" s="53">
        <v>7267</v>
      </c>
      <c r="AJ3" s="2" t="s">
        <v>1</v>
      </c>
      <c r="AK3" s="37" t="s">
        <v>72</v>
      </c>
      <c r="AL3" s="2" t="s">
        <v>65</v>
      </c>
      <c r="AM3" s="2" t="s">
        <v>56</v>
      </c>
    </row>
    <row r="4" spans="1:39" x14ac:dyDescent="0.25">
      <c r="A4" s="2" t="s">
        <v>2</v>
      </c>
      <c r="B4" s="3"/>
      <c r="C4" s="3"/>
      <c r="D4" s="53"/>
      <c r="E4" s="53"/>
      <c r="F4" s="53">
        <v>1657</v>
      </c>
      <c r="G4" s="53">
        <v>2830</v>
      </c>
      <c r="H4" s="53">
        <v>3685</v>
      </c>
      <c r="I4" s="53">
        <v>4640</v>
      </c>
      <c r="J4" s="53">
        <v>5603</v>
      </c>
      <c r="K4" s="53">
        <v>7823</v>
      </c>
      <c r="L4" s="53">
        <v>11104</v>
      </c>
      <c r="M4" s="53">
        <v>15821</v>
      </c>
      <c r="N4" s="53">
        <v>22545</v>
      </c>
      <c r="O4" s="53">
        <v>31012</v>
      </c>
      <c r="P4" s="53">
        <v>40291</v>
      </c>
      <c r="Q4" s="53">
        <v>49648</v>
      </c>
      <c r="R4" s="53">
        <v>58970</v>
      </c>
      <c r="S4" s="53">
        <v>68429</v>
      </c>
      <c r="T4" s="53">
        <v>79796</v>
      </c>
      <c r="U4" s="53">
        <v>92505</v>
      </c>
      <c r="V4" s="53">
        <v>103849</v>
      </c>
      <c r="W4" s="53">
        <v>115107</v>
      </c>
      <c r="X4" s="53">
        <v>126303</v>
      </c>
      <c r="Y4" s="53">
        <v>137869</v>
      </c>
      <c r="Z4" s="53">
        <v>148414</v>
      </c>
      <c r="AA4" s="53">
        <v>157116</v>
      </c>
      <c r="AB4" s="53">
        <v>163887</v>
      </c>
      <c r="AC4" s="53">
        <v>168951</v>
      </c>
      <c r="AD4" s="53">
        <v>172810</v>
      </c>
      <c r="AE4" s="53">
        <v>176075</v>
      </c>
      <c r="AF4" s="53">
        <v>179076</v>
      </c>
      <c r="AG4" s="53">
        <v>181898</v>
      </c>
      <c r="AH4" s="53">
        <v>184380</v>
      </c>
      <c r="AI4" s="53">
        <v>185136</v>
      </c>
      <c r="AJ4" s="2" t="s">
        <v>2</v>
      </c>
      <c r="AK4" s="37" t="s">
        <v>53</v>
      </c>
      <c r="AL4" s="2" t="s">
        <v>53</v>
      </c>
      <c r="AM4" s="2"/>
    </row>
    <row r="5" spans="1:39" x14ac:dyDescent="0.25">
      <c r="A5" s="2" t="s">
        <v>3</v>
      </c>
      <c r="B5" s="3"/>
      <c r="C5" s="3"/>
      <c r="D5" s="53"/>
      <c r="E5" s="53"/>
      <c r="F5" s="53">
        <v>677</v>
      </c>
      <c r="G5" s="53">
        <v>1130</v>
      </c>
      <c r="H5" s="53">
        <v>1452</v>
      </c>
      <c r="I5" s="53">
        <v>1815</v>
      </c>
      <c r="J5" s="53">
        <v>2182</v>
      </c>
      <c r="K5" s="53">
        <v>3032</v>
      </c>
      <c r="L5" s="53">
        <v>4276</v>
      </c>
      <c r="M5" s="53">
        <v>6042</v>
      </c>
      <c r="N5" s="53">
        <v>8694</v>
      </c>
      <c r="O5" s="53">
        <v>12029</v>
      </c>
      <c r="P5" s="53">
        <v>16020</v>
      </c>
      <c r="Q5" s="53">
        <v>20031</v>
      </c>
      <c r="R5" s="53">
        <v>24017</v>
      </c>
      <c r="S5" s="53">
        <v>28046</v>
      </c>
      <c r="T5" s="53">
        <v>32882</v>
      </c>
      <c r="U5" s="53">
        <v>38276</v>
      </c>
      <c r="V5" s="53">
        <v>43022</v>
      </c>
      <c r="W5" s="53">
        <v>47733</v>
      </c>
      <c r="X5" s="53">
        <v>52414</v>
      </c>
      <c r="Y5" s="53">
        <v>57265</v>
      </c>
      <c r="Z5" s="53">
        <v>61678</v>
      </c>
      <c r="AA5" s="53">
        <v>65299</v>
      </c>
      <c r="AB5" s="53">
        <v>68094</v>
      </c>
      <c r="AC5" s="53">
        <v>70163</v>
      </c>
      <c r="AD5" s="53">
        <v>71717</v>
      </c>
      <c r="AE5" s="53">
        <v>73021</v>
      </c>
      <c r="AF5" s="53">
        <v>74214</v>
      </c>
      <c r="AG5" s="53">
        <v>75342</v>
      </c>
      <c r="AH5" s="53">
        <v>76332</v>
      </c>
      <c r="AI5" s="53">
        <v>76568</v>
      </c>
      <c r="AJ5" s="2" t="s">
        <v>3</v>
      </c>
      <c r="AK5" s="37" t="s">
        <v>53</v>
      </c>
      <c r="AL5" s="2" t="s">
        <v>53</v>
      </c>
      <c r="AM5" s="2"/>
    </row>
    <row r="6" spans="1:39" x14ac:dyDescent="0.25">
      <c r="A6" s="2" t="s">
        <v>4</v>
      </c>
      <c r="B6" s="3"/>
      <c r="C6" s="3"/>
      <c r="D6" s="53"/>
      <c r="E6" s="53"/>
      <c r="F6" s="53">
        <v>2808</v>
      </c>
      <c r="G6" s="53">
        <v>4387</v>
      </c>
      <c r="H6" s="53">
        <v>5561</v>
      </c>
      <c r="I6" s="53">
        <v>6824</v>
      </c>
      <c r="J6" s="53">
        <v>8082</v>
      </c>
      <c r="K6" s="53">
        <v>10747</v>
      </c>
      <c r="L6" s="53">
        <v>15077</v>
      </c>
      <c r="M6" s="53">
        <v>21359</v>
      </c>
      <c r="N6" s="53">
        <v>29751</v>
      </c>
      <c r="O6" s="53">
        <v>40181</v>
      </c>
      <c r="P6" s="53">
        <v>51312</v>
      </c>
      <c r="Q6" s="53">
        <v>62215</v>
      </c>
      <c r="R6" s="53">
        <v>73292</v>
      </c>
      <c r="S6" s="53">
        <v>84332</v>
      </c>
      <c r="T6" s="53">
        <v>97228</v>
      </c>
      <c r="U6" s="53">
        <v>111623</v>
      </c>
      <c r="V6" s="53">
        <v>124357</v>
      </c>
      <c r="W6" s="53">
        <v>137033</v>
      </c>
      <c r="X6" s="53">
        <v>150256</v>
      </c>
      <c r="Y6" s="53">
        <v>162967</v>
      </c>
      <c r="Z6" s="53">
        <v>174743</v>
      </c>
      <c r="AA6" s="53">
        <v>184361</v>
      </c>
      <c r="AB6" s="53">
        <v>192149</v>
      </c>
      <c r="AC6" s="53">
        <v>197986</v>
      </c>
      <c r="AD6" s="53">
        <v>202417</v>
      </c>
      <c r="AE6" s="53">
        <v>205726</v>
      </c>
      <c r="AF6" s="53">
        <v>209068</v>
      </c>
      <c r="AG6" s="53">
        <v>212282</v>
      </c>
      <c r="AH6" s="53">
        <v>215221</v>
      </c>
      <c r="AI6" s="53">
        <v>216171</v>
      </c>
      <c r="AJ6" s="2" t="s">
        <v>4</v>
      </c>
      <c r="AK6" s="37" t="s">
        <v>54</v>
      </c>
      <c r="AL6" s="2" t="s">
        <v>54</v>
      </c>
      <c r="AM6" s="2"/>
    </row>
    <row r="7" spans="1:39" x14ac:dyDescent="0.25">
      <c r="A7" s="2" t="s">
        <v>5</v>
      </c>
      <c r="B7" s="3"/>
      <c r="C7" s="3"/>
      <c r="D7" s="53"/>
      <c r="E7" s="53"/>
      <c r="F7" s="53">
        <v>257</v>
      </c>
      <c r="G7" s="53">
        <v>394</v>
      </c>
      <c r="H7" s="53">
        <v>491</v>
      </c>
      <c r="I7" s="53">
        <v>612</v>
      </c>
      <c r="J7" s="53">
        <v>734</v>
      </c>
      <c r="K7" s="53">
        <v>1028</v>
      </c>
      <c r="L7" s="53">
        <v>1480</v>
      </c>
      <c r="M7" s="53">
        <v>2137</v>
      </c>
      <c r="N7" s="53">
        <v>2942</v>
      </c>
      <c r="O7" s="53">
        <v>3887</v>
      </c>
      <c r="P7" s="53">
        <v>4938</v>
      </c>
      <c r="Q7" s="53">
        <v>5909</v>
      </c>
      <c r="R7" s="53">
        <v>6866</v>
      </c>
      <c r="S7" s="53">
        <v>7790</v>
      </c>
      <c r="T7" s="53">
        <v>8859</v>
      </c>
      <c r="U7" s="53">
        <v>10029</v>
      </c>
      <c r="V7" s="53">
        <v>11010</v>
      </c>
      <c r="W7" s="53">
        <v>11981</v>
      </c>
      <c r="X7" s="53">
        <v>12943</v>
      </c>
      <c r="Y7" s="53">
        <v>13934</v>
      </c>
      <c r="Z7" s="53">
        <v>14843</v>
      </c>
      <c r="AA7" s="53">
        <v>15600</v>
      </c>
      <c r="AB7" s="53">
        <v>16205</v>
      </c>
      <c r="AC7" s="53">
        <v>16667</v>
      </c>
      <c r="AD7" s="53">
        <v>17024</v>
      </c>
      <c r="AE7" s="53">
        <v>17332</v>
      </c>
      <c r="AF7" s="53">
        <v>17618</v>
      </c>
      <c r="AG7" s="53">
        <v>17894</v>
      </c>
      <c r="AH7" s="53">
        <v>18146</v>
      </c>
      <c r="AI7" s="53">
        <v>18248</v>
      </c>
      <c r="AJ7" s="2" t="s">
        <v>5</v>
      </c>
      <c r="AK7" s="37" t="s">
        <v>73</v>
      </c>
      <c r="AL7" s="2" t="s">
        <v>53</v>
      </c>
      <c r="AM7" s="2" t="s">
        <v>59</v>
      </c>
    </row>
    <row r="8" spans="1:39" x14ac:dyDescent="0.25">
      <c r="A8" s="2" t="s">
        <v>6</v>
      </c>
      <c r="B8" s="3"/>
      <c r="C8" s="3"/>
      <c r="D8" s="53"/>
      <c r="E8" s="53"/>
      <c r="F8" s="53">
        <v>417</v>
      </c>
      <c r="G8" s="53">
        <v>706</v>
      </c>
      <c r="H8" s="53">
        <v>921</v>
      </c>
      <c r="I8" s="53">
        <v>1155</v>
      </c>
      <c r="J8" s="53">
        <v>1391</v>
      </c>
      <c r="K8" s="53">
        <v>1888</v>
      </c>
      <c r="L8" s="53">
        <v>2661</v>
      </c>
      <c r="M8" s="53">
        <v>3777</v>
      </c>
      <c r="N8" s="53">
        <v>5404</v>
      </c>
      <c r="O8" s="53">
        <v>7413</v>
      </c>
      <c r="P8" s="53">
        <v>9599</v>
      </c>
      <c r="Q8" s="53">
        <v>11793</v>
      </c>
      <c r="R8" s="53">
        <v>14023</v>
      </c>
      <c r="S8" s="53">
        <v>16295</v>
      </c>
      <c r="T8" s="53">
        <v>18983</v>
      </c>
      <c r="U8" s="53">
        <v>21993</v>
      </c>
      <c r="V8" s="53">
        <v>24675</v>
      </c>
      <c r="W8" s="53">
        <v>27345</v>
      </c>
      <c r="X8" s="53">
        <v>30128</v>
      </c>
      <c r="Y8" s="53">
        <v>32797</v>
      </c>
      <c r="Z8" s="53">
        <v>35258</v>
      </c>
      <c r="AA8" s="53">
        <v>37258</v>
      </c>
      <c r="AB8" s="53">
        <v>38851</v>
      </c>
      <c r="AC8" s="53">
        <v>40038</v>
      </c>
      <c r="AD8" s="53">
        <v>40937</v>
      </c>
      <c r="AE8" s="53">
        <v>41597</v>
      </c>
      <c r="AF8" s="53">
        <v>42239</v>
      </c>
      <c r="AG8" s="53">
        <v>42839</v>
      </c>
      <c r="AH8" s="53">
        <v>43377</v>
      </c>
      <c r="AI8" s="53">
        <v>43531</v>
      </c>
      <c r="AJ8" s="2" t="s">
        <v>6</v>
      </c>
      <c r="AK8" s="37" t="s">
        <v>55</v>
      </c>
      <c r="AL8" s="2" t="s">
        <v>55</v>
      </c>
      <c r="AM8" s="2"/>
    </row>
    <row r="9" spans="1:39" x14ac:dyDescent="0.25">
      <c r="A9" s="2" t="s">
        <v>7</v>
      </c>
      <c r="B9" s="3"/>
      <c r="C9" s="3"/>
      <c r="D9" s="53"/>
      <c r="E9" s="53"/>
      <c r="F9" s="53">
        <v>1648</v>
      </c>
      <c r="G9" s="53">
        <v>2563</v>
      </c>
      <c r="H9" s="53">
        <v>3216</v>
      </c>
      <c r="I9" s="53">
        <v>3884</v>
      </c>
      <c r="J9" s="53">
        <v>4555</v>
      </c>
      <c r="K9" s="53">
        <v>6076</v>
      </c>
      <c r="L9" s="53">
        <v>8355</v>
      </c>
      <c r="M9" s="53">
        <v>11627</v>
      </c>
      <c r="N9" s="53">
        <v>16053</v>
      </c>
      <c r="O9" s="53">
        <v>21550</v>
      </c>
      <c r="P9" s="53">
        <v>27597</v>
      </c>
      <c r="Q9" s="53">
        <v>33766</v>
      </c>
      <c r="R9" s="53">
        <v>39888</v>
      </c>
      <c r="S9" s="53">
        <v>45903</v>
      </c>
      <c r="T9" s="53">
        <v>53000</v>
      </c>
      <c r="U9" s="53">
        <v>60922</v>
      </c>
      <c r="V9" s="53">
        <v>67985</v>
      </c>
      <c r="W9" s="53">
        <v>75006</v>
      </c>
      <c r="X9" s="53">
        <v>81971</v>
      </c>
      <c r="Y9" s="53">
        <v>89173</v>
      </c>
      <c r="Z9" s="53">
        <v>95738</v>
      </c>
      <c r="AA9" s="53">
        <v>101172</v>
      </c>
      <c r="AB9" s="53">
        <v>105478</v>
      </c>
      <c r="AC9" s="53">
        <v>108706</v>
      </c>
      <c r="AD9" s="53">
        <v>111136</v>
      </c>
      <c r="AE9" s="53">
        <v>113200</v>
      </c>
      <c r="AF9" s="53">
        <v>115103</v>
      </c>
      <c r="AG9" s="53">
        <v>116926</v>
      </c>
      <c r="AH9" s="53">
        <v>118573</v>
      </c>
      <c r="AI9" s="53">
        <v>119091</v>
      </c>
      <c r="AJ9" s="2" t="s">
        <v>7</v>
      </c>
      <c r="AK9" s="37" t="s">
        <v>56</v>
      </c>
      <c r="AL9" s="2" t="s">
        <v>56</v>
      </c>
      <c r="AM9" s="2"/>
    </row>
    <row r="10" spans="1:39" x14ac:dyDescent="0.25">
      <c r="A10" s="2" t="s">
        <v>8</v>
      </c>
      <c r="B10" s="3"/>
      <c r="C10" s="3"/>
      <c r="D10" s="53"/>
      <c r="E10" s="53"/>
      <c r="F10" s="53">
        <v>320</v>
      </c>
      <c r="G10" s="53">
        <v>465</v>
      </c>
      <c r="H10" s="53">
        <v>570</v>
      </c>
      <c r="I10" s="53">
        <v>704</v>
      </c>
      <c r="J10" s="53">
        <v>836</v>
      </c>
      <c r="K10" s="53">
        <v>1188</v>
      </c>
      <c r="L10" s="53">
        <v>1772</v>
      </c>
      <c r="M10" s="53">
        <v>2685</v>
      </c>
      <c r="N10" s="53">
        <v>3790</v>
      </c>
      <c r="O10" s="53">
        <v>4879</v>
      </c>
      <c r="P10" s="53">
        <v>6259</v>
      </c>
      <c r="Q10" s="53">
        <v>7392</v>
      </c>
      <c r="R10" s="53">
        <v>8503</v>
      </c>
      <c r="S10" s="53">
        <v>9501</v>
      </c>
      <c r="T10" s="53">
        <v>10499</v>
      </c>
      <c r="U10" s="53">
        <v>11581</v>
      </c>
      <c r="V10" s="53">
        <v>12458</v>
      </c>
      <c r="W10" s="53">
        <v>13328</v>
      </c>
      <c r="X10" s="53">
        <v>14183</v>
      </c>
      <c r="Y10" s="53">
        <v>15077</v>
      </c>
      <c r="Z10" s="53">
        <v>15896</v>
      </c>
      <c r="AA10" s="53">
        <v>16579</v>
      </c>
      <c r="AB10" s="53">
        <v>17135</v>
      </c>
      <c r="AC10" s="53">
        <v>17563</v>
      </c>
      <c r="AD10" s="53">
        <v>17894</v>
      </c>
      <c r="AE10" s="53">
        <v>18182</v>
      </c>
      <c r="AF10" s="53">
        <v>18450</v>
      </c>
      <c r="AG10" s="53">
        <v>18714</v>
      </c>
      <c r="AH10" s="53">
        <v>18966</v>
      </c>
      <c r="AI10" s="53">
        <v>19072</v>
      </c>
      <c r="AJ10" s="2" t="s">
        <v>8</v>
      </c>
      <c r="AK10" s="37" t="s">
        <v>57</v>
      </c>
      <c r="AL10" s="2" t="s">
        <v>57</v>
      </c>
      <c r="AM10" s="2"/>
    </row>
    <row r="11" spans="1:39" x14ac:dyDescent="0.25">
      <c r="A11" s="2" t="s">
        <v>9</v>
      </c>
      <c r="B11" s="3"/>
      <c r="C11" s="3"/>
      <c r="D11" s="53"/>
      <c r="E11" s="53"/>
      <c r="F11" s="53">
        <v>2393</v>
      </c>
      <c r="G11" s="53">
        <v>3495</v>
      </c>
      <c r="H11" s="53">
        <v>4290</v>
      </c>
      <c r="I11" s="53">
        <v>5155</v>
      </c>
      <c r="J11" s="53">
        <v>6007</v>
      </c>
      <c r="K11" s="53">
        <v>8040</v>
      </c>
      <c r="L11" s="53">
        <v>11178</v>
      </c>
      <c r="M11" s="53">
        <v>15779</v>
      </c>
      <c r="N11" s="53">
        <v>21763</v>
      </c>
      <c r="O11" s="53">
        <v>28564</v>
      </c>
      <c r="P11" s="53">
        <v>36584</v>
      </c>
      <c r="Q11" s="53">
        <v>44276</v>
      </c>
      <c r="R11" s="53">
        <v>51849</v>
      </c>
      <c r="S11" s="53">
        <v>59034</v>
      </c>
      <c r="T11" s="53">
        <v>67117</v>
      </c>
      <c r="U11" s="53">
        <v>76037</v>
      </c>
      <c r="V11" s="53">
        <v>83732</v>
      </c>
      <c r="W11" s="53">
        <v>91368</v>
      </c>
      <c r="X11" s="53">
        <v>98922</v>
      </c>
      <c r="Y11" s="53">
        <v>106772</v>
      </c>
      <c r="Z11" s="53">
        <v>113923</v>
      </c>
      <c r="AA11" s="53">
        <v>119828</v>
      </c>
      <c r="AB11" s="53">
        <v>124517</v>
      </c>
      <c r="AC11" s="53">
        <v>128030</v>
      </c>
      <c r="AD11" s="53">
        <v>130680</v>
      </c>
      <c r="AE11" s="53">
        <v>132926</v>
      </c>
      <c r="AF11" s="53">
        <v>135003</v>
      </c>
      <c r="AG11" s="53">
        <v>137034</v>
      </c>
      <c r="AH11" s="53">
        <v>138890</v>
      </c>
      <c r="AI11" s="53">
        <v>139469</v>
      </c>
      <c r="AJ11" s="2" t="s">
        <v>9</v>
      </c>
      <c r="AK11" s="37" t="s">
        <v>74</v>
      </c>
      <c r="AL11" s="2" t="s">
        <v>58</v>
      </c>
      <c r="AM11" s="2" t="s">
        <v>59</v>
      </c>
    </row>
    <row r="12" spans="1:39" x14ac:dyDescent="0.25">
      <c r="A12" s="2" t="s">
        <v>10</v>
      </c>
      <c r="B12" s="3"/>
      <c r="C12" s="3"/>
      <c r="D12" s="53"/>
      <c r="E12" s="53"/>
      <c r="F12" s="53">
        <v>777</v>
      </c>
      <c r="G12" s="53">
        <v>1291</v>
      </c>
      <c r="H12" s="53">
        <v>1681</v>
      </c>
      <c r="I12" s="53">
        <v>2096</v>
      </c>
      <c r="J12" s="53">
        <v>2513</v>
      </c>
      <c r="K12" s="53">
        <v>3377</v>
      </c>
      <c r="L12" s="53">
        <v>4737</v>
      </c>
      <c r="M12" s="53">
        <v>6694</v>
      </c>
      <c r="N12" s="53">
        <v>9523</v>
      </c>
      <c r="O12" s="53">
        <v>13147</v>
      </c>
      <c r="P12" s="53">
        <v>17142</v>
      </c>
      <c r="Q12" s="53">
        <v>21175</v>
      </c>
      <c r="R12" s="53">
        <v>25236</v>
      </c>
      <c r="S12" s="53">
        <v>29360</v>
      </c>
      <c r="T12" s="53">
        <v>34259</v>
      </c>
      <c r="U12" s="53">
        <v>39753</v>
      </c>
      <c r="V12" s="53">
        <v>44672</v>
      </c>
      <c r="W12" s="53">
        <v>49574</v>
      </c>
      <c r="X12" s="53">
        <v>54689</v>
      </c>
      <c r="Y12" s="53">
        <v>59590</v>
      </c>
      <c r="Z12" s="53">
        <v>64130</v>
      </c>
      <c r="AA12" s="53">
        <v>67835</v>
      </c>
      <c r="AB12" s="53">
        <v>70823</v>
      </c>
      <c r="AC12" s="53">
        <v>73052</v>
      </c>
      <c r="AD12" s="53">
        <v>74726</v>
      </c>
      <c r="AE12" s="53">
        <v>75958</v>
      </c>
      <c r="AF12" s="53">
        <v>77194</v>
      </c>
      <c r="AG12" s="53">
        <v>78375</v>
      </c>
      <c r="AH12" s="53">
        <v>79459</v>
      </c>
      <c r="AI12" s="53">
        <v>79763</v>
      </c>
      <c r="AJ12" s="2" t="s">
        <v>10</v>
      </c>
      <c r="AK12" s="37" t="s">
        <v>54</v>
      </c>
      <c r="AL12" s="2" t="s">
        <v>54</v>
      </c>
      <c r="AM12" s="2"/>
    </row>
    <row r="13" spans="1:39" x14ac:dyDescent="0.25">
      <c r="A13" s="2" t="s">
        <v>11</v>
      </c>
      <c r="B13" s="3"/>
      <c r="C13" s="3"/>
      <c r="D13" s="53"/>
      <c r="E13" s="53"/>
      <c r="F13" s="53">
        <v>730</v>
      </c>
      <c r="G13" s="53">
        <v>1077</v>
      </c>
      <c r="H13" s="53">
        <v>1337</v>
      </c>
      <c r="I13" s="53">
        <v>1641</v>
      </c>
      <c r="J13" s="53">
        <v>1945</v>
      </c>
      <c r="K13" s="53">
        <v>2613</v>
      </c>
      <c r="L13" s="53">
        <v>3731</v>
      </c>
      <c r="M13" s="53">
        <v>5348</v>
      </c>
      <c r="N13" s="53">
        <v>7320</v>
      </c>
      <c r="O13" s="53">
        <v>9467</v>
      </c>
      <c r="P13" s="53">
        <v>11894</v>
      </c>
      <c r="Q13" s="53">
        <v>14053</v>
      </c>
      <c r="R13" s="53">
        <v>16232</v>
      </c>
      <c r="S13" s="53">
        <v>18220</v>
      </c>
      <c r="T13" s="53">
        <v>20432</v>
      </c>
      <c r="U13" s="53">
        <v>22850</v>
      </c>
      <c r="V13" s="53">
        <v>24892</v>
      </c>
      <c r="W13" s="53">
        <v>26909</v>
      </c>
      <c r="X13" s="53">
        <v>28995</v>
      </c>
      <c r="Y13" s="53">
        <v>30996</v>
      </c>
      <c r="Z13" s="53">
        <v>32849</v>
      </c>
      <c r="AA13" s="53">
        <v>34366</v>
      </c>
      <c r="AB13" s="53">
        <v>35615</v>
      </c>
      <c r="AC13" s="53">
        <v>36571</v>
      </c>
      <c r="AD13" s="53">
        <v>37312</v>
      </c>
      <c r="AE13" s="53">
        <v>37887</v>
      </c>
      <c r="AF13" s="53">
        <v>38473</v>
      </c>
      <c r="AG13" s="53">
        <v>39041</v>
      </c>
      <c r="AH13" s="53">
        <v>39564</v>
      </c>
      <c r="AI13" s="53">
        <v>39795</v>
      </c>
      <c r="AJ13" s="2" t="s">
        <v>11</v>
      </c>
      <c r="AK13" s="37" t="s">
        <v>59</v>
      </c>
      <c r="AL13" s="2" t="s">
        <v>59</v>
      </c>
      <c r="AM13" s="2"/>
    </row>
    <row r="14" spans="1:39" x14ac:dyDescent="0.25">
      <c r="A14" s="2" t="s">
        <v>12</v>
      </c>
      <c r="B14" s="3"/>
      <c r="C14" s="3"/>
      <c r="D14" s="53"/>
      <c r="E14" s="53"/>
      <c r="F14" s="53">
        <v>827</v>
      </c>
      <c r="G14" s="53">
        <v>1265</v>
      </c>
      <c r="H14" s="53">
        <v>1591</v>
      </c>
      <c r="I14" s="53">
        <v>1945</v>
      </c>
      <c r="J14" s="53">
        <v>2306</v>
      </c>
      <c r="K14" s="53">
        <v>3054</v>
      </c>
      <c r="L14" s="53">
        <v>4186</v>
      </c>
      <c r="M14" s="53">
        <v>5777</v>
      </c>
      <c r="N14" s="53">
        <v>8090</v>
      </c>
      <c r="O14" s="53">
        <v>10836</v>
      </c>
      <c r="P14" s="53">
        <v>14016</v>
      </c>
      <c r="Q14" s="53">
        <v>17306</v>
      </c>
      <c r="R14" s="53">
        <v>20628</v>
      </c>
      <c r="S14" s="53">
        <v>23901</v>
      </c>
      <c r="T14" s="53">
        <v>27675</v>
      </c>
      <c r="U14" s="53">
        <v>31877</v>
      </c>
      <c r="V14" s="53">
        <v>35557</v>
      </c>
      <c r="W14" s="53">
        <v>39198</v>
      </c>
      <c r="X14" s="53">
        <v>42974</v>
      </c>
      <c r="Y14" s="53">
        <v>46619</v>
      </c>
      <c r="Z14" s="53">
        <v>49971</v>
      </c>
      <c r="AA14" s="53">
        <v>52672</v>
      </c>
      <c r="AB14" s="53">
        <v>54824</v>
      </c>
      <c r="AC14" s="53">
        <v>56412</v>
      </c>
      <c r="AD14" s="53">
        <v>57613</v>
      </c>
      <c r="AE14" s="53">
        <v>58498</v>
      </c>
      <c r="AF14" s="53">
        <v>59395</v>
      </c>
      <c r="AG14" s="53">
        <v>60255</v>
      </c>
      <c r="AH14" s="53">
        <v>61033</v>
      </c>
      <c r="AI14" s="53">
        <v>61240</v>
      </c>
      <c r="AJ14" s="2" t="s">
        <v>12</v>
      </c>
      <c r="AK14" s="37" t="s">
        <v>73</v>
      </c>
      <c r="AL14" s="2" t="s">
        <v>53</v>
      </c>
      <c r="AM14" s="2" t="s">
        <v>59</v>
      </c>
    </row>
    <row r="15" spans="1:39" x14ac:dyDescent="0.25">
      <c r="A15" s="2" t="s">
        <v>13</v>
      </c>
      <c r="B15" s="3"/>
      <c r="C15" s="3"/>
      <c r="D15" s="53"/>
      <c r="E15" s="53"/>
      <c r="F15" s="53">
        <v>463</v>
      </c>
      <c r="G15" s="53">
        <v>762</v>
      </c>
      <c r="H15" s="53">
        <v>988</v>
      </c>
      <c r="I15" s="53">
        <v>1232</v>
      </c>
      <c r="J15" s="53">
        <v>1477</v>
      </c>
      <c r="K15" s="53">
        <v>1996</v>
      </c>
      <c r="L15" s="53">
        <v>2831</v>
      </c>
      <c r="M15" s="53">
        <v>4045</v>
      </c>
      <c r="N15" s="53">
        <v>5670</v>
      </c>
      <c r="O15" s="53">
        <v>7672</v>
      </c>
      <c r="P15" s="53">
        <v>9731</v>
      </c>
      <c r="Q15" s="53">
        <v>11719</v>
      </c>
      <c r="R15" s="53">
        <v>13737</v>
      </c>
      <c r="S15" s="53">
        <v>15775</v>
      </c>
      <c r="T15" s="53">
        <v>18166</v>
      </c>
      <c r="U15" s="53">
        <v>20841</v>
      </c>
      <c r="V15" s="53">
        <v>23232</v>
      </c>
      <c r="W15" s="53">
        <v>25613</v>
      </c>
      <c r="X15" s="53">
        <v>28091</v>
      </c>
      <c r="Y15" s="53">
        <v>30430</v>
      </c>
      <c r="Z15" s="53">
        <v>32597</v>
      </c>
      <c r="AA15" s="53">
        <v>34374</v>
      </c>
      <c r="AB15" s="53">
        <v>35814</v>
      </c>
      <c r="AC15" s="53">
        <v>36903</v>
      </c>
      <c r="AD15" s="53">
        <v>37742</v>
      </c>
      <c r="AE15" s="53">
        <v>38377</v>
      </c>
      <c r="AF15" s="53">
        <v>38999</v>
      </c>
      <c r="AG15" s="53">
        <v>39587</v>
      </c>
      <c r="AH15" s="53">
        <v>40125</v>
      </c>
      <c r="AI15" s="53">
        <v>40330</v>
      </c>
      <c r="AJ15" s="2" t="s">
        <v>13</v>
      </c>
      <c r="AK15" s="37" t="s">
        <v>55</v>
      </c>
      <c r="AL15" s="2" t="s">
        <v>55</v>
      </c>
      <c r="AM15" s="2"/>
    </row>
    <row r="16" spans="1:39" x14ac:dyDescent="0.25">
      <c r="A16" s="2" t="s">
        <v>14</v>
      </c>
      <c r="B16" s="3"/>
      <c r="C16" s="3"/>
      <c r="D16" s="53"/>
      <c r="E16" s="53"/>
      <c r="F16" s="53">
        <v>18</v>
      </c>
      <c r="G16" s="53">
        <v>26</v>
      </c>
      <c r="H16" s="53">
        <v>32</v>
      </c>
      <c r="I16" s="53">
        <v>43</v>
      </c>
      <c r="J16" s="53">
        <v>54</v>
      </c>
      <c r="K16" s="53">
        <v>88</v>
      </c>
      <c r="L16" s="53">
        <v>144</v>
      </c>
      <c r="M16" s="53">
        <v>232</v>
      </c>
      <c r="N16" s="53">
        <v>339</v>
      </c>
      <c r="O16" s="53">
        <v>435</v>
      </c>
      <c r="P16" s="53">
        <v>567</v>
      </c>
      <c r="Q16" s="53">
        <v>676</v>
      </c>
      <c r="R16" s="53">
        <v>783</v>
      </c>
      <c r="S16" s="53">
        <v>876</v>
      </c>
      <c r="T16" s="53">
        <v>964</v>
      </c>
      <c r="U16" s="53">
        <v>1057</v>
      </c>
      <c r="V16" s="53">
        <v>1121</v>
      </c>
      <c r="W16" s="53">
        <v>1184</v>
      </c>
      <c r="X16" s="53">
        <v>1246</v>
      </c>
      <c r="Y16" s="53">
        <v>1310</v>
      </c>
      <c r="Z16" s="53">
        <v>1368</v>
      </c>
      <c r="AA16" s="53">
        <v>1417</v>
      </c>
      <c r="AB16" s="53">
        <v>1455</v>
      </c>
      <c r="AC16" s="53">
        <v>1485</v>
      </c>
      <c r="AD16" s="53">
        <v>1507</v>
      </c>
      <c r="AE16" s="53">
        <v>1526</v>
      </c>
      <c r="AF16" s="53">
        <v>1544</v>
      </c>
      <c r="AG16" s="53">
        <v>1562</v>
      </c>
      <c r="AH16" s="53">
        <v>1578</v>
      </c>
      <c r="AI16" s="53">
        <v>1584</v>
      </c>
      <c r="AJ16" s="2" t="s">
        <v>14</v>
      </c>
      <c r="AK16" s="37" t="s">
        <v>65</v>
      </c>
      <c r="AL16" s="2" t="s">
        <v>65</v>
      </c>
      <c r="AM16" s="2"/>
    </row>
    <row r="17" spans="1:39" x14ac:dyDescent="0.25">
      <c r="A17" s="2" t="s">
        <v>15</v>
      </c>
      <c r="B17" s="3"/>
      <c r="C17" s="3"/>
      <c r="D17" s="53"/>
      <c r="E17" s="53"/>
      <c r="F17" s="53">
        <v>1014</v>
      </c>
      <c r="G17" s="53">
        <v>1768</v>
      </c>
      <c r="H17" s="53">
        <v>2301</v>
      </c>
      <c r="I17" s="53">
        <v>2873</v>
      </c>
      <c r="J17" s="53">
        <v>3459</v>
      </c>
      <c r="K17" s="53">
        <v>4773</v>
      </c>
      <c r="L17" s="53">
        <v>6701</v>
      </c>
      <c r="M17" s="53">
        <v>9442</v>
      </c>
      <c r="N17" s="53">
        <v>13329</v>
      </c>
      <c r="O17" s="53">
        <v>18156</v>
      </c>
      <c r="P17" s="53">
        <v>23465</v>
      </c>
      <c r="Q17" s="53">
        <v>28850</v>
      </c>
      <c r="R17" s="53">
        <v>34208</v>
      </c>
      <c r="S17" s="53">
        <v>39579</v>
      </c>
      <c r="T17" s="53">
        <v>46060</v>
      </c>
      <c r="U17" s="53">
        <v>53295</v>
      </c>
      <c r="V17" s="53">
        <v>59767</v>
      </c>
      <c r="W17" s="53">
        <v>66200</v>
      </c>
      <c r="X17" s="53">
        <v>72594</v>
      </c>
      <c r="Y17" s="53">
        <v>79112</v>
      </c>
      <c r="Z17" s="53">
        <v>85057</v>
      </c>
      <c r="AA17" s="53">
        <v>89969</v>
      </c>
      <c r="AB17" s="53">
        <v>93832</v>
      </c>
      <c r="AC17" s="53">
        <v>96726</v>
      </c>
      <c r="AD17" s="53">
        <v>98912</v>
      </c>
      <c r="AE17" s="53">
        <v>100752</v>
      </c>
      <c r="AF17" s="53">
        <v>102450</v>
      </c>
      <c r="AG17" s="53">
        <v>104002</v>
      </c>
      <c r="AH17" s="53">
        <v>105331</v>
      </c>
      <c r="AI17" s="53">
        <v>105753</v>
      </c>
      <c r="AJ17" s="2" t="s">
        <v>15</v>
      </c>
      <c r="AK17" s="37" t="s">
        <v>58</v>
      </c>
      <c r="AL17" s="2" t="s">
        <v>58</v>
      </c>
      <c r="AM17" s="2"/>
    </row>
    <row r="18" spans="1:39" x14ac:dyDescent="0.25">
      <c r="A18" s="2" t="s">
        <v>16</v>
      </c>
      <c r="B18" s="3"/>
      <c r="C18" s="3"/>
      <c r="D18" s="53"/>
      <c r="E18" s="53"/>
      <c r="F18" s="53">
        <v>1528</v>
      </c>
      <c r="G18" s="53">
        <v>2586</v>
      </c>
      <c r="H18" s="53">
        <v>3351</v>
      </c>
      <c r="I18" s="53">
        <v>4181</v>
      </c>
      <c r="J18" s="53">
        <v>5017</v>
      </c>
      <c r="K18" s="53">
        <v>6938</v>
      </c>
      <c r="L18" s="53">
        <v>9768</v>
      </c>
      <c r="M18" s="53">
        <v>13810</v>
      </c>
      <c r="N18" s="53">
        <v>19624</v>
      </c>
      <c r="O18" s="53">
        <v>26868</v>
      </c>
      <c r="P18" s="53">
        <v>34868</v>
      </c>
      <c r="Q18" s="53">
        <v>43064</v>
      </c>
      <c r="R18" s="53">
        <v>51218</v>
      </c>
      <c r="S18" s="53">
        <v>59406</v>
      </c>
      <c r="T18" s="53">
        <v>69201</v>
      </c>
      <c r="U18" s="53">
        <v>80138</v>
      </c>
      <c r="V18" s="53">
        <v>89879</v>
      </c>
      <c r="W18" s="53">
        <v>99545</v>
      </c>
      <c r="X18" s="53">
        <v>109142</v>
      </c>
      <c r="Y18" s="53">
        <v>119060</v>
      </c>
      <c r="Z18" s="53">
        <v>128089</v>
      </c>
      <c r="AA18" s="53">
        <v>135504</v>
      </c>
      <c r="AB18" s="53">
        <v>141283</v>
      </c>
      <c r="AC18" s="53">
        <v>145582</v>
      </c>
      <c r="AD18" s="53">
        <v>148833</v>
      </c>
      <c r="AE18" s="53">
        <v>151581</v>
      </c>
      <c r="AF18" s="53">
        <v>154108</v>
      </c>
      <c r="AG18" s="53">
        <v>156457</v>
      </c>
      <c r="AH18" s="53">
        <v>158494</v>
      </c>
      <c r="AI18" s="53">
        <v>159083</v>
      </c>
      <c r="AJ18" s="2" t="s">
        <v>16</v>
      </c>
      <c r="AK18" s="37" t="s">
        <v>53</v>
      </c>
      <c r="AL18" s="2" t="s">
        <v>53</v>
      </c>
      <c r="AM18" s="2"/>
    </row>
    <row r="19" spans="1:39" x14ac:dyDescent="0.25">
      <c r="A19" s="2" t="s">
        <v>17</v>
      </c>
      <c r="B19" s="3"/>
      <c r="C19" s="3"/>
      <c r="D19" s="53"/>
      <c r="E19" s="53"/>
      <c r="F19" s="53">
        <v>2743</v>
      </c>
      <c r="G19" s="53">
        <v>4750</v>
      </c>
      <c r="H19" s="53">
        <v>6225</v>
      </c>
      <c r="I19" s="53">
        <v>7848</v>
      </c>
      <c r="J19" s="53">
        <v>9490</v>
      </c>
      <c r="K19" s="53">
        <v>13252</v>
      </c>
      <c r="L19" s="53">
        <v>18862</v>
      </c>
      <c r="M19" s="53">
        <v>26919</v>
      </c>
      <c r="N19" s="53">
        <v>38073</v>
      </c>
      <c r="O19" s="53">
        <v>51782</v>
      </c>
      <c r="P19" s="53">
        <v>66958</v>
      </c>
      <c r="Q19" s="53">
        <v>81588</v>
      </c>
      <c r="R19" s="53">
        <v>96149</v>
      </c>
      <c r="S19" s="53">
        <v>110724</v>
      </c>
      <c r="T19" s="53">
        <v>127972</v>
      </c>
      <c r="U19" s="53">
        <v>147258</v>
      </c>
      <c r="V19" s="53">
        <v>164472</v>
      </c>
      <c r="W19" s="53">
        <v>181545</v>
      </c>
      <c r="X19" s="53">
        <v>198461</v>
      </c>
      <c r="Y19" s="53">
        <v>215870</v>
      </c>
      <c r="Z19" s="53">
        <v>231673</v>
      </c>
      <c r="AA19" s="53">
        <v>244667</v>
      </c>
      <c r="AB19" s="53">
        <v>254834</v>
      </c>
      <c r="AC19" s="53">
        <v>262460</v>
      </c>
      <c r="AD19" s="53">
        <v>268314</v>
      </c>
      <c r="AE19" s="53">
        <v>273355</v>
      </c>
      <c r="AF19" s="53">
        <v>278007</v>
      </c>
      <c r="AG19" s="53">
        <v>282326</v>
      </c>
      <c r="AH19" s="53">
        <v>286033</v>
      </c>
      <c r="AI19" s="53">
        <v>287370</v>
      </c>
      <c r="AJ19" s="2" t="s">
        <v>17</v>
      </c>
      <c r="AK19" s="37" t="s">
        <v>53</v>
      </c>
      <c r="AL19" s="2" t="s">
        <v>53</v>
      </c>
      <c r="AM19" s="2"/>
    </row>
    <row r="20" spans="1:39" x14ac:dyDescent="0.25">
      <c r="A20" s="2" t="s">
        <v>18</v>
      </c>
      <c r="B20" s="3"/>
      <c r="C20" s="3"/>
      <c r="D20" s="53"/>
      <c r="E20" s="53"/>
      <c r="F20" s="53">
        <v>592</v>
      </c>
      <c r="G20" s="53">
        <v>1001</v>
      </c>
      <c r="H20" s="53">
        <v>1306</v>
      </c>
      <c r="I20" s="53">
        <v>1640</v>
      </c>
      <c r="J20" s="53">
        <v>1974</v>
      </c>
      <c r="K20" s="53">
        <v>2678</v>
      </c>
      <c r="L20" s="53">
        <v>3805</v>
      </c>
      <c r="M20" s="53">
        <v>5437</v>
      </c>
      <c r="N20" s="53">
        <v>7704</v>
      </c>
      <c r="O20" s="53">
        <v>10482</v>
      </c>
      <c r="P20" s="53">
        <v>13392</v>
      </c>
      <c r="Q20" s="53">
        <v>16223</v>
      </c>
      <c r="R20" s="53">
        <v>19088</v>
      </c>
      <c r="S20" s="53">
        <v>21997</v>
      </c>
      <c r="T20" s="53">
        <v>25400</v>
      </c>
      <c r="U20" s="53">
        <v>29208</v>
      </c>
      <c r="V20" s="53">
        <v>32616</v>
      </c>
      <c r="W20" s="53">
        <v>36000</v>
      </c>
      <c r="X20" s="53">
        <v>39527</v>
      </c>
      <c r="Y20" s="53">
        <v>42823</v>
      </c>
      <c r="Z20" s="53">
        <v>45866</v>
      </c>
      <c r="AA20" s="53">
        <v>48342</v>
      </c>
      <c r="AB20" s="53">
        <v>50332</v>
      </c>
      <c r="AC20" s="53">
        <v>51831</v>
      </c>
      <c r="AD20" s="53">
        <v>52986</v>
      </c>
      <c r="AE20" s="53">
        <v>53864</v>
      </c>
      <c r="AF20" s="53">
        <v>54725</v>
      </c>
      <c r="AG20" s="53">
        <v>55538</v>
      </c>
      <c r="AH20" s="53">
        <v>56270</v>
      </c>
      <c r="AI20" s="53">
        <v>56542</v>
      </c>
      <c r="AJ20" s="2" t="s">
        <v>18</v>
      </c>
      <c r="AK20" s="37" t="s">
        <v>55</v>
      </c>
      <c r="AL20" s="2" t="s">
        <v>55</v>
      </c>
      <c r="AM20" s="2"/>
    </row>
    <row r="21" spans="1:39" x14ac:dyDescent="0.25">
      <c r="A21" s="2" t="s">
        <v>19</v>
      </c>
      <c r="B21" s="3"/>
      <c r="C21" s="3"/>
      <c r="D21" s="53"/>
      <c r="E21" s="53"/>
      <c r="F21" s="53">
        <v>1188</v>
      </c>
      <c r="G21" s="53">
        <v>1951</v>
      </c>
      <c r="H21" s="53">
        <v>2552</v>
      </c>
      <c r="I21" s="53">
        <v>3226</v>
      </c>
      <c r="J21" s="53">
        <v>3896</v>
      </c>
      <c r="K21" s="53">
        <v>5327</v>
      </c>
      <c r="L21" s="53">
        <v>7660</v>
      </c>
      <c r="M21" s="53">
        <v>11033</v>
      </c>
      <c r="N21" s="53">
        <v>15485</v>
      </c>
      <c r="O21" s="53">
        <v>21017</v>
      </c>
      <c r="P21" s="53">
        <v>27043</v>
      </c>
      <c r="Q21" s="53">
        <v>32601</v>
      </c>
      <c r="R21" s="53">
        <v>38041</v>
      </c>
      <c r="S21" s="53">
        <v>43561</v>
      </c>
      <c r="T21" s="53">
        <v>49937</v>
      </c>
      <c r="U21" s="53">
        <v>57087</v>
      </c>
      <c r="V21" s="53">
        <v>63487</v>
      </c>
      <c r="W21" s="53">
        <v>69835</v>
      </c>
      <c r="X21" s="53">
        <v>76437</v>
      </c>
      <c r="Y21" s="53">
        <v>82774</v>
      </c>
      <c r="Z21" s="53">
        <v>88632</v>
      </c>
      <c r="AA21" s="53">
        <v>93420</v>
      </c>
      <c r="AB21" s="53">
        <v>97304</v>
      </c>
      <c r="AC21" s="53">
        <v>100263</v>
      </c>
      <c r="AD21" s="53">
        <v>102585</v>
      </c>
      <c r="AE21" s="53">
        <v>104386</v>
      </c>
      <c r="AF21" s="53">
        <v>106200</v>
      </c>
      <c r="AG21" s="53">
        <v>107952</v>
      </c>
      <c r="AH21" s="53">
        <v>109558</v>
      </c>
      <c r="AI21" s="53">
        <v>110244</v>
      </c>
      <c r="AJ21" s="2" t="s">
        <v>19</v>
      </c>
      <c r="AK21" s="37" t="s">
        <v>54</v>
      </c>
      <c r="AL21" s="2" t="s">
        <v>54</v>
      </c>
      <c r="AM21" s="2"/>
    </row>
    <row r="22" spans="1:39" ht="30" x14ac:dyDescent="0.25">
      <c r="A22" s="2" t="s">
        <v>20</v>
      </c>
      <c r="B22" s="3"/>
      <c r="C22" s="3"/>
      <c r="D22" s="53"/>
      <c r="E22" s="53"/>
      <c r="F22" s="53">
        <v>61</v>
      </c>
      <c r="G22" s="53">
        <v>106</v>
      </c>
      <c r="H22" s="53">
        <v>140</v>
      </c>
      <c r="I22" s="53">
        <v>178</v>
      </c>
      <c r="J22" s="53">
        <v>217</v>
      </c>
      <c r="K22" s="53">
        <v>309</v>
      </c>
      <c r="L22" s="53">
        <v>451</v>
      </c>
      <c r="M22" s="53">
        <v>663</v>
      </c>
      <c r="N22" s="53">
        <v>975</v>
      </c>
      <c r="O22" s="53">
        <v>1329</v>
      </c>
      <c r="P22" s="53">
        <v>1755</v>
      </c>
      <c r="Q22" s="53">
        <v>2161</v>
      </c>
      <c r="R22" s="53">
        <v>2565</v>
      </c>
      <c r="S22" s="53">
        <v>2960</v>
      </c>
      <c r="T22" s="53">
        <v>3398</v>
      </c>
      <c r="U22" s="53">
        <v>3889</v>
      </c>
      <c r="V22" s="53">
        <v>4327</v>
      </c>
      <c r="W22" s="53">
        <v>4759</v>
      </c>
      <c r="X22" s="53">
        <v>5186</v>
      </c>
      <c r="Y22" s="53">
        <v>5630</v>
      </c>
      <c r="Z22" s="53">
        <v>6030</v>
      </c>
      <c r="AA22" s="53">
        <v>6351</v>
      </c>
      <c r="AB22" s="53">
        <v>6599</v>
      </c>
      <c r="AC22" s="53">
        <v>6779</v>
      </c>
      <c r="AD22" s="53">
        <v>6919</v>
      </c>
      <c r="AE22" s="53">
        <v>7041</v>
      </c>
      <c r="AF22" s="53">
        <v>7153</v>
      </c>
      <c r="AG22" s="53">
        <v>7259</v>
      </c>
      <c r="AH22" s="53">
        <v>7349</v>
      </c>
      <c r="AI22" s="53">
        <v>7378</v>
      </c>
      <c r="AJ22" s="2" t="s">
        <v>20</v>
      </c>
      <c r="AK22" s="37" t="s">
        <v>75</v>
      </c>
      <c r="AL22" s="2" t="s">
        <v>65</v>
      </c>
      <c r="AM22" s="2" t="s">
        <v>56</v>
      </c>
    </row>
    <row r="23" spans="1:39" x14ac:dyDescent="0.25">
      <c r="A23" s="2" t="s">
        <v>21</v>
      </c>
      <c r="B23" s="3"/>
      <c r="C23" s="3"/>
      <c r="D23" s="53"/>
      <c r="E23" s="53"/>
      <c r="F23" s="53">
        <v>676</v>
      </c>
      <c r="G23" s="53">
        <v>1097</v>
      </c>
      <c r="H23" s="53">
        <v>1399</v>
      </c>
      <c r="I23" s="53">
        <v>1718</v>
      </c>
      <c r="J23" s="53">
        <v>2039</v>
      </c>
      <c r="K23" s="53">
        <v>2768</v>
      </c>
      <c r="L23" s="53">
        <v>3847</v>
      </c>
      <c r="M23" s="53">
        <v>5383</v>
      </c>
      <c r="N23" s="53">
        <v>7658</v>
      </c>
      <c r="O23" s="53">
        <v>10454</v>
      </c>
      <c r="P23" s="53">
        <v>13681</v>
      </c>
      <c r="Q23" s="53">
        <v>17002</v>
      </c>
      <c r="R23" s="53">
        <v>20299</v>
      </c>
      <c r="S23" s="53">
        <v>23578</v>
      </c>
      <c r="T23" s="53">
        <v>27452</v>
      </c>
      <c r="U23" s="53">
        <v>31782</v>
      </c>
      <c r="V23" s="53">
        <v>35637</v>
      </c>
      <c r="W23" s="53">
        <v>39468</v>
      </c>
      <c r="X23" s="53">
        <v>43265</v>
      </c>
      <c r="Y23" s="53">
        <v>47205</v>
      </c>
      <c r="Z23" s="53">
        <v>50777</v>
      </c>
      <c r="AA23" s="53">
        <v>53702</v>
      </c>
      <c r="AB23" s="53">
        <v>55969</v>
      </c>
      <c r="AC23" s="53">
        <v>57641</v>
      </c>
      <c r="AD23" s="53">
        <v>58894</v>
      </c>
      <c r="AE23" s="53">
        <v>59948</v>
      </c>
      <c r="AF23" s="53">
        <v>60913</v>
      </c>
      <c r="AG23" s="53">
        <v>61821</v>
      </c>
      <c r="AH23" s="53">
        <v>62608</v>
      </c>
      <c r="AI23" s="53">
        <v>62800</v>
      </c>
      <c r="AJ23" s="2" t="s">
        <v>21</v>
      </c>
      <c r="AK23" s="37" t="s">
        <v>76</v>
      </c>
      <c r="AL23" s="2" t="s">
        <v>57</v>
      </c>
      <c r="AM23" s="2" t="s">
        <v>58</v>
      </c>
    </row>
    <row r="24" spans="1:39" x14ac:dyDescent="0.25">
      <c r="A24" s="2" t="s">
        <v>22</v>
      </c>
      <c r="B24" s="3"/>
      <c r="C24" s="3"/>
      <c r="D24" s="53"/>
      <c r="E24" s="53"/>
      <c r="F24" s="53">
        <v>1036</v>
      </c>
      <c r="G24" s="53">
        <v>1567</v>
      </c>
      <c r="H24" s="53">
        <v>1952</v>
      </c>
      <c r="I24" s="53">
        <v>2365</v>
      </c>
      <c r="J24" s="53">
        <v>2778</v>
      </c>
      <c r="K24" s="53">
        <v>3762</v>
      </c>
      <c r="L24" s="53">
        <v>5285</v>
      </c>
      <c r="M24" s="53">
        <v>7538</v>
      </c>
      <c r="N24" s="53">
        <v>10507</v>
      </c>
      <c r="O24" s="53">
        <v>13890</v>
      </c>
      <c r="P24" s="53">
        <v>17751</v>
      </c>
      <c r="Q24" s="53">
        <v>21505</v>
      </c>
      <c r="R24" s="53">
        <v>25218</v>
      </c>
      <c r="S24" s="53">
        <v>28756</v>
      </c>
      <c r="T24" s="53">
        <v>32730</v>
      </c>
      <c r="U24" s="53">
        <v>37144</v>
      </c>
      <c r="V24" s="53">
        <v>41009</v>
      </c>
      <c r="W24" s="53">
        <v>44849</v>
      </c>
      <c r="X24" s="53">
        <v>48645</v>
      </c>
      <c r="Y24" s="53">
        <v>52585</v>
      </c>
      <c r="Z24" s="53">
        <v>56174</v>
      </c>
      <c r="AA24" s="53">
        <v>59132</v>
      </c>
      <c r="AB24" s="53">
        <v>61486</v>
      </c>
      <c r="AC24" s="53">
        <v>63251</v>
      </c>
      <c r="AD24" s="53">
        <v>64586</v>
      </c>
      <c r="AE24" s="53">
        <v>65723</v>
      </c>
      <c r="AF24" s="53">
        <v>66773</v>
      </c>
      <c r="AG24" s="53">
        <v>67790</v>
      </c>
      <c r="AH24" s="53">
        <v>68707</v>
      </c>
      <c r="AI24" s="53">
        <v>69010</v>
      </c>
      <c r="AJ24" s="2" t="s">
        <v>22</v>
      </c>
      <c r="AK24" s="37" t="s">
        <v>76</v>
      </c>
      <c r="AL24" s="2" t="s">
        <v>57</v>
      </c>
      <c r="AM24" s="2" t="s">
        <v>58</v>
      </c>
    </row>
    <row r="25" spans="1:39" x14ac:dyDescent="0.25">
      <c r="A25" s="2" t="s">
        <v>23</v>
      </c>
      <c r="B25" s="3"/>
      <c r="C25" s="3"/>
      <c r="D25" s="53"/>
      <c r="E25" s="53"/>
      <c r="F25" s="53">
        <v>792</v>
      </c>
      <c r="G25" s="53">
        <v>1371</v>
      </c>
      <c r="H25" s="53">
        <v>1806</v>
      </c>
      <c r="I25" s="53">
        <v>2254</v>
      </c>
      <c r="J25" s="53">
        <v>2711</v>
      </c>
      <c r="K25" s="53">
        <v>3642</v>
      </c>
      <c r="L25" s="53">
        <v>5063</v>
      </c>
      <c r="M25" s="53">
        <v>7106</v>
      </c>
      <c r="N25" s="53">
        <v>10139</v>
      </c>
      <c r="O25" s="53">
        <v>13876</v>
      </c>
      <c r="P25" s="53">
        <v>18004</v>
      </c>
      <c r="Q25" s="53">
        <v>22245</v>
      </c>
      <c r="R25" s="53">
        <v>26521</v>
      </c>
      <c r="S25" s="53">
        <v>30848</v>
      </c>
      <c r="T25" s="53">
        <v>35936</v>
      </c>
      <c r="U25" s="53">
        <v>41636</v>
      </c>
      <c r="V25" s="53">
        <v>46736</v>
      </c>
      <c r="W25" s="53">
        <v>51808</v>
      </c>
      <c r="X25" s="53">
        <v>57098</v>
      </c>
      <c r="Y25" s="53">
        <v>62132</v>
      </c>
      <c r="Z25" s="53">
        <v>66770</v>
      </c>
      <c r="AA25" s="53">
        <v>70527</v>
      </c>
      <c r="AB25" s="53">
        <v>73530</v>
      </c>
      <c r="AC25" s="53">
        <v>75759</v>
      </c>
      <c r="AD25" s="53">
        <v>77435</v>
      </c>
      <c r="AE25" s="53">
        <v>78670</v>
      </c>
      <c r="AF25" s="53">
        <v>79864</v>
      </c>
      <c r="AG25" s="53">
        <v>80969</v>
      </c>
      <c r="AH25" s="53">
        <v>81952</v>
      </c>
      <c r="AI25" s="53">
        <v>82234</v>
      </c>
      <c r="AJ25" s="2" t="s">
        <v>23</v>
      </c>
      <c r="AK25" s="37" t="s">
        <v>54</v>
      </c>
      <c r="AL25" s="2" t="s">
        <v>54</v>
      </c>
      <c r="AM25" s="2"/>
    </row>
    <row r="26" spans="1:39" x14ac:dyDescent="0.25">
      <c r="A26" s="2" t="s">
        <v>24</v>
      </c>
      <c r="B26" s="3"/>
      <c r="C26" s="3"/>
      <c r="D26" s="53"/>
      <c r="E26" s="53"/>
      <c r="F26" s="53">
        <v>1822</v>
      </c>
      <c r="G26" s="53">
        <v>2799</v>
      </c>
      <c r="H26" s="53">
        <v>3526</v>
      </c>
      <c r="I26" s="53">
        <v>4394</v>
      </c>
      <c r="J26" s="53">
        <v>5258</v>
      </c>
      <c r="K26" s="53">
        <v>7204</v>
      </c>
      <c r="L26" s="53">
        <v>10535</v>
      </c>
      <c r="M26" s="53">
        <v>15437</v>
      </c>
      <c r="N26" s="53">
        <v>21580</v>
      </c>
      <c r="O26" s="53">
        <v>28428</v>
      </c>
      <c r="P26" s="53">
        <v>36257</v>
      </c>
      <c r="Q26" s="53">
        <v>43403</v>
      </c>
      <c r="R26" s="53">
        <v>50606</v>
      </c>
      <c r="S26" s="53">
        <v>57286</v>
      </c>
      <c r="T26" s="53">
        <v>64879</v>
      </c>
      <c r="U26" s="53">
        <v>73205</v>
      </c>
      <c r="V26" s="53">
        <v>80246</v>
      </c>
      <c r="W26" s="53">
        <v>87242</v>
      </c>
      <c r="X26" s="53">
        <v>94519</v>
      </c>
      <c r="Y26" s="53">
        <v>101536</v>
      </c>
      <c r="Z26" s="53">
        <v>108046</v>
      </c>
      <c r="AA26" s="53">
        <v>113390</v>
      </c>
      <c r="AB26" s="53">
        <v>117758</v>
      </c>
      <c r="AC26" s="53">
        <v>121060</v>
      </c>
      <c r="AD26" s="53">
        <v>123589</v>
      </c>
      <c r="AE26" s="53">
        <v>125491</v>
      </c>
      <c r="AF26" s="53">
        <v>127411</v>
      </c>
      <c r="AG26" s="53">
        <v>129259</v>
      </c>
      <c r="AH26" s="53">
        <v>130976</v>
      </c>
      <c r="AI26" s="53">
        <v>131609</v>
      </c>
      <c r="AJ26" s="2" t="s">
        <v>24</v>
      </c>
      <c r="AK26" s="37" t="s">
        <v>54</v>
      </c>
      <c r="AL26" s="2" t="s">
        <v>54</v>
      </c>
      <c r="AM26" s="2"/>
    </row>
    <row r="27" spans="1:39" x14ac:dyDescent="0.25">
      <c r="A27" s="2" t="s">
        <v>25</v>
      </c>
      <c r="B27" s="3"/>
      <c r="C27" s="3"/>
      <c r="D27" s="53"/>
      <c r="E27" s="53"/>
      <c r="F27" s="53">
        <v>94</v>
      </c>
      <c r="G27" s="53">
        <v>134</v>
      </c>
      <c r="H27" s="53">
        <v>162</v>
      </c>
      <c r="I27" s="53">
        <v>192</v>
      </c>
      <c r="J27" s="53">
        <v>223</v>
      </c>
      <c r="K27" s="53">
        <v>294</v>
      </c>
      <c r="L27" s="53">
        <v>400</v>
      </c>
      <c r="M27" s="53">
        <v>551</v>
      </c>
      <c r="N27" s="53">
        <v>785</v>
      </c>
      <c r="O27" s="53">
        <v>1052</v>
      </c>
      <c r="P27" s="53">
        <v>1408</v>
      </c>
      <c r="Q27" s="53">
        <v>1773</v>
      </c>
      <c r="R27" s="53">
        <v>2134</v>
      </c>
      <c r="S27" s="53">
        <v>2482</v>
      </c>
      <c r="T27" s="53">
        <v>2870</v>
      </c>
      <c r="U27" s="53">
        <v>3302</v>
      </c>
      <c r="V27" s="53">
        <v>3683</v>
      </c>
      <c r="W27" s="53">
        <v>4058</v>
      </c>
      <c r="X27" s="53">
        <v>4430</v>
      </c>
      <c r="Y27" s="53">
        <v>4819</v>
      </c>
      <c r="Z27" s="53">
        <v>5170</v>
      </c>
      <c r="AA27" s="53">
        <v>5453</v>
      </c>
      <c r="AB27" s="53">
        <v>5673</v>
      </c>
      <c r="AC27" s="53">
        <v>5831</v>
      </c>
      <c r="AD27" s="53">
        <v>5945</v>
      </c>
      <c r="AE27" s="53">
        <v>6042</v>
      </c>
      <c r="AF27" s="53">
        <v>6129</v>
      </c>
      <c r="AG27" s="53">
        <v>6217</v>
      </c>
      <c r="AH27" s="53">
        <v>6293</v>
      </c>
      <c r="AI27" s="53">
        <v>6303</v>
      </c>
      <c r="AJ27" s="2" t="s">
        <v>25</v>
      </c>
      <c r="AK27" s="37" t="s">
        <v>61</v>
      </c>
      <c r="AL27" s="2" t="s">
        <v>61</v>
      </c>
      <c r="AM27" s="2"/>
    </row>
    <row r="28" spans="1:39" x14ac:dyDescent="0.25">
      <c r="A28" s="2" t="s">
        <v>26</v>
      </c>
      <c r="B28" s="3"/>
      <c r="C28" s="3"/>
      <c r="D28" s="53"/>
      <c r="E28" s="53"/>
      <c r="F28" s="53">
        <v>599</v>
      </c>
      <c r="G28" s="53">
        <v>968</v>
      </c>
      <c r="H28" s="53">
        <v>1242</v>
      </c>
      <c r="I28" s="53">
        <v>1546</v>
      </c>
      <c r="J28" s="53">
        <v>1849</v>
      </c>
      <c r="K28" s="53">
        <v>2495</v>
      </c>
      <c r="L28" s="53">
        <v>3545</v>
      </c>
      <c r="M28" s="53">
        <v>5071</v>
      </c>
      <c r="N28" s="53">
        <v>7194</v>
      </c>
      <c r="O28" s="53">
        <v>9835</v>
      </c>
      <c r="P28" s="53">
        <v>12679</v>
      </c>
      <c r="Q28" s="53">
        <v>15518</v>
      </c>
      <c r="R28" s="53">
        <v>18413</v>
      </c>
      <c r="S28" s="53">
        <v>21300</v>
      </c>
      <c r="T28" s="53">
        <v>24689</v>
      </c>
      <c r="U28" s="53">
        <v>28482</v>
      </c>
      <c r="V28" s="53">
        <v>31854</v>
      </c>
      <c r="W28" s="53">
        <v>35212</v>
      </c>
      <c r="X28" s="53">
        <v>38714</v>
      </c>
      <c r="Y28" s="53">
        <v>42045</v>
      </c>
      <c r="Z28" s="53">
        <v>45133</v>
      </c>
      <c r="AA28" s="53">
        <v>47654</v>
      </c>
      <c r="AB28" s="53">
        <v>49697</v>
      </c>
      <c r="AC28" s="53">
        <v>51227</v>
      </c>
      <c r="AD28" s="53">
        <v>52387</v>
      </c>
      <c r="AE28" s="53">
        <v>53252</v>
      </c>
      <c r="AF28" s="53">
        <v>54126</v>
      </c>
      <c r="AG28" s="53">
        <v>54970</v>
      </c>
      <c r="AH28" s="53">
        <v>55742</v>
      </c>
      <c r="AI28" s="53">
        <v>55988</v>
      </c>
      <c r="AJ28" s="2" t="s">
        <v>26</v>
      </c>
      <c r="AK28" s="37" t="s">
        <v>55</v>
      </c>
      <c r="AL28" s="2" t="s">
        <v>55</v>
      </c>
      <c r="AM28" s="2"/>
    </row>
    <row r="29" spans="1:39" x14ac:dyDescent="0.25">
      <c r="A29" s="2" t="s">
        <v>27</v>
      </c>
      <c r="B29" s="3"/>
      <c r="C29" s="3"/>
      <c r="D29" s="53"/>
      <c r="E29" s="53"/>
      <c r="F29" s="53">
        <v>424</v>
      </c>
      <c r="G29" s="53">
        <v>612</v>
      </c>
      <c r="H29" s="53">
        <v>752</v>
      </c>
      <c r="I29" s="53">
        <v>934</v>
      </c>
      <c r="J29" s="53">
        <v>1115</v>
      </c>
      <c r="K29" s="53">
        <v>1533</v>
      </c>
      <c r="L29" s="53">
        <v>2262</v>
      </c>
      <c r="M29" s="53">
        <v>3321</v>
      </c>
      <c r="N29" s="53">
        <v>4551</v>
      </c>
      <c r="O29" s="53">
        <v>5842</v>
      </c>
      <c r="P29" s="53">
        <v>7393</v>
      </c>
      <c r="Q29" s="53">
        <v>8722</v>
      </c>
      <c r="R29" s="53">
        <v>10059</v>
      </c>
      <c r="S29" s="53">
        <v>11234</v>
      </c>
      <c r="T29" s="53">
        <v>12509</v>
      </c>
      <c r="U29" s="53">
        <v>13870</v>
      </c>
      <c r="V29" s="53">
        <v>14929</v>
      </c>
      <c r="W29" s="53">
        <v>15974</v>
      </c>
      <c r="X29" s="53">
        <v>17056</v>
      </c>
      <c r="Y29" s="53">
        <v>18100</v>
      </c>
      <c r="Z29" s="53">
        <v>19068</v>
      </c>
      <c r="AA29" s="53">
        <v>19864</v>
      </c>
      <c r="AB29" s="53">
        <v>20523</v>
      </c>
      <c r="AC29" s="53">
        <v>21027</v>
      </c>
      <c r="AD29" s="53">
        <v>21420</v>
      </c>
      <c r="AE29" s="53">
        <v>21726</v>
      </c>
      <c r="AF29" s="53">
        <v>22043</v>
      </c>
      <c r="AG29" s="53">
        <v>22357</v>
      </c>
      <c r="AH29" s="53">
        <v>22653</v>
      </c>
      <c r="AI29" s="53">
        <v>22783</v>
      </c>
      <c r="AJ29" s="2" t="s">
        <v>27</v>
      </c>
      <c r="AK29" s="37" t="s">
        <v>59</v>
      </c>
      <c r="AL29" s="2" t="s">
        <v>59</v>
      </c>
      <c r="AM29" s="2"/>
    </row>
    <row r="30" spans="1:39" x14ac:dyDescent="0.25">
      <c r="A30" s="2" t="s">
        <v>28</v>
      </c>
      <c r="B30" s="3"/>
      <c r="C30" s="3"/>
      <c r="D30" s="53"/>
      <c r="E30" s="53"/>
      <c r="F30" s="53">
        <v>1286</v>
      </c>
      <c r="G30" s="53">
        <v>2087</v>
      </c>
      <c r="H30" s="53">
        <v>2663</v>
      </c>
      <c r="I30" s="53">
        <v>3278</v>
      </c>
      <c r="J30" s="53">
        <v>3897</v>
      </c>
      <c r="K30" s="53">
        <v>5306</v>
      </c>
      <c r="L30" s="53">
        <v>7436</v>
      </c>
      <c r="M30" s="53">
        <v>10511</v>
      </c>
      <c r="N30" s="53">
        <v>14585</v>
      </c>
      <c r="O30" s="53">
        <v>19642</v>
      </c>
      <c r="P30" s="53">
        <v>24921</v>
      </c>
      <c r="Q30" s="53">
        <v>30298</v>
      </c>
      <c r="R30" s="53">
        <v>35637</v>
      </c>
      <c r="S30" s="53">
        <v>40904</v>
      </c>
      <c r="T30" s="53">
        <v>47168</v>
      </c>
      <c r="U30" s="53">
        <v>54147</v>
      </c>
      <c r="V30" s="53">
        <v>60361</v>
      </c>
      <c r="W30" s="53">
        <v>66541</v>
      </c>
      <c r="X30" s="53">
        <v>72676</v>
      </c>
      <c r="Y30" s="53">
        <v>79008</v>
      </c>
      <c r="Z30" s="53">
        <v>84790</v>
      </c>
      <c r="AA30" s="53">
        <v>89586</v>
      </c>
      <c r="AB30" s="53">
        <v>93400</v>
      </c>
      <c r="AC30" s="53">
        <v>96281</v>
      </c>
      <c r="AD30" s="53">
        <v>98470</v>
      </c>
      <c r="AE30" s="53">
        <v>100330</v>
      </c>
      <c r="AF30" s="53">
        <v>102056</v>
      </c>
      <c r="AG30" s="53">
        <v>103677</v>
      </c>
      <c r="AH30" s="53">
        <v>105116</v>
      </c>
      <c r="AI30" s="53">
        <v>105629</v>
      </c>
      <c r="AJ30" s="2" t="s">
        <v>28</v>
      </c>
      <c r="AK30" s="37" t="s">
        <v>56</v>
      </c>
      <c r="AL30" s="2" t="s">
        <v>56</v>
      </c>
      <c r="AM30" s="2"/>
    </row>
    <row r="31" spans="1:39" x14ac:dyDescent="0.25">
      <c r="A31" s="2" t="s">
        <v>29</v>
      </c>
      <c r="B31" s="3"/>
      <c r="C31" s="3"/>
      <c r="D31" s="53"/>
      <c r="E31" s="53"/>
      <c r="F31" s="53">
        <v>511</v>
      </c>
      <c r="G31" s="53">
        <v>738</v>
      </c>
      <c r="H31" s="53">
        <v>910</v>
      </c>
      <c r="I31" s="53">
        <v>1111</v>
      </c>
      <c r="J31" s="53">
        <v>1313</v>
      </c>
      <c r="K31" s="53">
        <v>1753</v>
      </c>
      <c r="L31" s="53">
        <v>2483</v>
      </c>
      <c r="M31" s="53">
        <v>3538</v>
      </c>
      <c r="N31" s="53">
        <v>4787</v>
      </c>
      <c r="O31" s="53">
        <v>6202</v>
      </c>
      <c r="P31" s="53">
        <v>7752</v>
      </c>
      <c r="Q31" s="53">
        <v>9112</v>
      </c>
      <c r="R31" s="53">
        <v>10487</v>
      </c>
      <c r="S31" s="53">
        <v>11768</v>
      </c>
      <c r="T31" s="53">
        <v>13180</v>
      </c>
      <c r="U31" s="53">
        <v>14731</v>
      </c>
      <c r="V31" s="53">
        <v>16044</v>
      </c>
      <c r="W31" s="53">
        <v>17337</v>
      </c>
      <c r="X31" s="53">
        <v>18674</v>
      </c>
      <c r="Y31" s="53">
        <v>19968</v>
      </c>
      <c r="Z31" s="53">
        <v>21167</v>
      </c>
      <c r="AA31" s="53">
        <v>22150</v>
      </c>
      <c r="AB31" s="53">
        <v>22964</v>
      </c>
      <c r="AC31" s="53">
        <v>23590</v>
      </c>
      <c r="AD31" s="53">
        <v>24086</v>
      </c>
      <c r="AE31" s="53">
        <v>24482</v>
      </c>
      <c r="AF31" s="53">
        <v>24894</v>
      </c>
      <c r="AG31" s="53">
        <v>25303</v>
      </c>
      <c r="AH31" s="53">
        <v>25682</v>
      </c>
      <c r="AI31" s="53">
        <v>25863</v>
      </c>
      <c r="AJ31" s="2" t="s">
        <v>29</v>
      </c>
      <c r="AK31" s="37" t="s">
        <v>59</v>
      </c>
      <c r="AL31" s="2" t="s">
        <v>59</v>
      </c>
      <c r="AM31" s="2"/>
    </row>
    <row r="32" spans="1:39" x14ac:dyDescent="0.25">
      <c r="A32" s="2" t="s">
        <v>30</v>
      </c>
      <c r="B32" s="3"/>
      <c r="C32" s="3"/>
      <c r="D32" s="53"/>
      <c r="E32" s="53"/>
      <c r="F32" s="53">
        <v>671</v>
      </c>
      <c r="G32" s="53">
        <v>1019</v>
      </c>
      <c r="H32" s="53">
        <v>1271</v>
      </c>
      <c r="I32" s="53">
        <v>1559</v>
      </c>
      <c r="J32" s="53">
        <v>1844</v>
      </c>
      <c r="K32" s="53">
        <v>2458</v>
      </c>
      <c r="L32" s="53">
        <v>3424</v>
      </c>
      <c r="M32" s="53">
        <v>4803</v>
      </c>
      <c r="N32" s="53">
        <v>6663</v>
      </c>
      <c r="O32" s="53">
        <v>8995</v>
      </c>
      <c r="P32" s="53">
        <v>11575</v>
      </c>
      <c r="Q32" s="53">
        <v>14137</v>
      </c>
      <c r="R32" s="53">
        <v>16738</v>
      </c>
      <c r="S32" s="53">
        <v>19324</v>
      </c>
      <c r="T32" s="53">
        <v>22384</v>
      </c>
      <c r="U32" s="53">
        <v>25804</v>
      </c>
      <c r="V32" s="53">
        <v>28822</v>
      </c>
      <c r="W32" s="53">
        <v>31831</v>
      </c>
      <c r="X32" s="53">
        <v>34952</v>
      </c>
      <c r="Y32" s="53">
        <v>37971</v>
      </c>
      <c r="Z32" s="53">
        <v>40781</v>
      </c>
      <c r="AA32" s="53">
        <v>43091</v>
      </c>
      <c r="AB32" s="53">
        <v>44960</v>
      </c>
      <c r="AC32" s="53">
        <v>46370</v>
      </c>
      <c r="AD32" s="53">
        <v>47432</v>
      </c>
      <c r="AE32" s="53">
        <v>48218</v>
      </c>
      <c r="AF32" s="53">
        <v>49031</v>
      </c>
      <c r="AG32" s="53">
        <v>49827</v>
      </c>
      <c r="AH32" s="53">
        <v>50576</v>
      </c>
      <c r="AI32" s="53">
        <v>50799</v>
      </c>
      <c r="AJ32" s="2" t="s">
        <v>30</v>
      </c>
      <c r="AK32" s="37" t="s">
        <v>59</v>
      </c>
      <c r="AL32" s="2" t="s">
        <v>59</v>
      </c>
      <c r="AM32" s="2"/>
    </row>
    <row r="33" spans="1:39" x14ac:dyDescent="0.25">
      <c r="A33" s="2" t="s">
        <v>31</v>
      </c>
      <c r="B33" s="3"/>
      <c r="C33" s="3"/>
      <c r="D33" s="53"/>
      <c r="E33" s="53"/>
      <c r="F33" s="53">
        <v>725</v>
      </c>
      <c r="G33" s="53">
        <v>1068</v>
      </c>
      <c r="H33" s="53">
        <v>1322</v>
      </c>
      <c r="I33" s="53">
        <v>1612</v>
      </c>
      <c r="J33" s="53">
        <v>1900</v>
      </c>
      <c r="K33" s="53">
        <v>2612</v>
      </c>
      <c r="L33" s="53">
        <v>3768</v>
      </c>
      <c r="M33" s="53">
        <v>5533</v>
      </c>
      <c r="N33" s="53">
        <v>7607</v>
      </c>
      <c r="O33" s="53">
        <v>9842</v>
      </c>
      <c r="P33" s="53">
        <v>12312</v>
      </c>
      <c r="Q33" s="53">
        <v>14401</v>
      </c>
      <c r="R33" s="53">
        <v>16458</v>
      </c>
      <c r="S33" s="53">
        <v>18356</v>
      </c>
      <c r="T33" s="53">
        <v>20383</v>
      </c>
      <c r="U33" s="53">
        <v>22600</v>
      </c>
      <c r="V33" s="53">
        <v>24495</v>
      </c>
      <c r="W33" s="53">
        <v>26381</v>
      </c>
      <c r="X33" s="53">
        <v>28241</v>
      </c>
      <c r="Y33" s="53">
        <v>30163</v>
      </c>
      <c r="Z33" s="53">
        <v>31929</v>
      </c>
      <c r="AA33" s="53">
        <v>33418</v>
      </c>
      <c r="AB33" s="53">
        <v>34636</v>
      </c>
      <c r="AC33" s="53">
        <v>35584</v>
      </c>
      <c r="AD33" s="53">
        <v>36334</v>
      </c>
      <c r="AE33" s="53">
        <v>36987</v>
      </c>
      <c r="AF33" s="53">
        <v>37597</v>
      </c>
      <c r="AG33" s="53">
        <v>38205</v>
      </c>
      <c r="AH33" s="53">
        <v>38777</v>
      </c>
      <c r="AI33" s="53">
        <v>39054</v>
      </c>
      <c r="AJ33" s="2" t="s">
        <v>31</v>
      </c>
      <c r="AK33" s="37" t="s">
        <v>73</v>
      </c>
      <c r="AL33" s="2" t="s">
        <v>53</v>
      </c>
      <c r="AM33" s="2" t="s">
        <v>59</v>
      </c>
    </row>
    <row r="34" spans="1:39" x14ac:dyDescent="0.25">
      <c r="A34" s="2" t="s">
        <v>32</v>
      </c>
      <c r="B34" s="3"/>
      <c r="C34" s="3"/>
      <c r="D34" s="53"/>
      <c r="E34" s="53"/>
      <c r="F34" s="53">
        <v>1894</v>
      </c>
      <c r="G34" s="53">
        <v>3218</v>
      </c>
      <c r="H34" s="53">
        <v>4184</v>
      </c>
      <c r="I34" s="53">
        <v>5223</v>
      </c>
      <c r="J34" s="53">
        <v>6268</v>
      </c>
      <c r="K34" s="53">
        <v>8641</v>
      </c>
      <c r="L34" s="53">
        <v>12139</v>
      </c>
      <c r="M34" s="53">
        <v>17104</v>
      </c>
      <c r="N34" s="53">
        <v>24240</v>
      </c>
      <c r="O34" s="53">
        <v>33219</v>
      </c>
      <c r="P34" s="53">
        <v>43321</v>
      </c>
      <c r="Q34" s="53">
        <v>53411</v>
      </c>
      <c r="R34" s="53">
        <v>63443</v>
      </c>
      <c r="S34" s="53">
        <v>73545</v>
      </c>
      <c r="T34" s="53">
        <v>85613</v>
      </c>
      <c r="U34" s="53">
        <v>99108</v>
      </c>
      <c r="V34" s="53">
        <v>111167</v>
      </c>
      <c r="W34" s="53">
        <v>123136</v>
      </c>
      <c r="X34" s="53">
        <v>135004</v>
      </c>
      <c r="Y34" s="53">
        <v>147188</v>
      </c>
      <c r="Z34" s="53">
        <v>158259</v>
      </c>
      <c r="AA34" s="53">
        <v>167353</v>
      </c>
      <c r="AB34" s="53">
        <v>174438</v>
      </c>
      <c r="AC34" s="53">
        <v>179718</v>
      </c>
      <c r="AD34" s="53">
        <v>183729</v>
      </c>
      <c r="AE34" s="53">
        <v>187142</v>
      </c>
      <c r="AF34" s="53">
        <v>190275</v>
      </c>
      <c r="AG34" s="53">
        <v>193241</v>
      </c>
      <c r="AH34" s="53">
        <v>195848</v>
      </c>
      <c r="AI34" s="53">
        <v>196629</v>
      </c>
      <c r="AJ34" s="2" t="s">
        <v>32</v>
      </c>
      <c r="AK34" s="37" t="s">
        <v>56</v>
      </c>
      <c r="AL34" s="2" t="s">
        <v>56</v>
      </c>
      <c r="AM34" s="2"/>
    </row>
    <row r="35" spans="1:39" x14ac:dyDescent="0.25">
      <c r="A35" s="2" t="s">
        <v>33</v>
      </c>
      <c r="B35" s="3"/>
      <c r="C35" s="3"/>
      <c r="D35" s="53"/>
      <c r="E35" s="53"/>
      <c r="F35" s="53">
        <v>562</v>
      </c>
      <c r="G35" s="53">
        <v>957</v>
      </c>
      <c r="H35" s="53">
        <v>1257</v>
      </c>
      <c r="I35" s="53">
        <v>1570</v>
      </c>
      <c r="J35" s="53">
        <v>1888</v>
      </c>
      <c r="K35" s="53">
        <v>2545</v>
      </c>
      <c r="L35" s="53">
        <v>3574</v>
      </c>
      <c r="M35" s="53">
        <v>5061</v>
      </c>
      <c r="N35" s="53">
        <v>7244</v>
      </c>
      <c r="O35" s="53">
        <v>10049</v>
      </c>
      <c r="P35" s="53">
        <v>13066</v>
      </c>
      <c r="Q35" s="53">
        <v>16174</v>
      </c>
      <c r="R35" s="53">
        <v>19334</v>
      </c>
      <c r="S35" s="53">
        <v>22555</v>
      </c>
      <c r="T35" s="53">
        <v>26400</v>
      </c>
      <c r="U35" s="53">
        <v>30709</v>
      </c>
      <c r="V35" s="53">
        <v>34571</v>
      </c>
      <c r="W35" s="53">
        <v>38426</v>
      </c>
      <c r="X35" s="53">
        <v>42450</v>
      </c>
      <c r="Y35" s="53">
        <v>46280</v>
      </c>
      <c r="Z35" s="53">
        <v>49829</v>
      </c>
      <c r="AA35" s="53">
        <v>52730</v>
      </c>
      <c r="AB35" s="53">
        <v>55063</v>
      </c>
      <c r="AC35" s="53">
        <v>56809</v>
      </c>
      <c r="AD35" s="53">
        <v>58111</v>
      </c>
      <c r="AE35" s="53">
        <v>59064</v>
      </c>
      <c r="AF35" s="53">
        <v>60011</v>
      </c>
      <c r="AG35" s="53">
        <v>60910</v>
      </c>
      <c r="AH35" s="53">
        <v>61736</v>
      </c>
      <c r="AI35" s="53">
        <v>61958</v>
      </c>
      <c r="AJ35" s="2" t="s">
        <v>33</v>
      </c>
      <c r="AK35" s="37" t="s">
        <v>54</v>
      </c>
      <c r="AL35" s="2" t="s">
        <v>54</v>
      </c>
      <c r="AM35" s="2"/>
    </row>
    <row r="36" spans="1:39" x14ac:dyDescent="0.25">
      <c r="A36" s="2" t="s">
        <v>34</v>
      </c>
      <c r="B36" s="3"/>
      <c r="C36" s="3"/>
      <c r="D36" s="53"/>
      <c r="E36" s="53"/>
      <c r="F36" s="53">
        <v>858</v>
      </c>
      <c r="G36" s="53">
        <v>1458</v>
      </c>
      <c r="H36" s="53">
        <v>1904</v>
      </c>
      <c r="I36" s="53">
        <v>2382</v>
      </c>
      <c r="J36" s="53">
        <v>2868</v>
      </c>
      <c r="K36" s="53">
        <v>3880</v>
      </c>
      <c r="L36" s="53">
        <v>5480</v>
      </c>
      <c r="M36" s="53">
        <v>7803</v>
      </c>
      <c r="N36" s="53">
        <v>10959</v>
      </c>
      <c r="O36" s="53">
        <v>14787</v>
      </c>
      <c r="P36" s="53">
        <v>18781</v>
      </c>
      <c r="Q36" s="53">
        <v>22697</v>
      </c>
      <c r="R36" s="53">
        <v>26668</v>
      </c>
      <c r="S36" s="53">
        <v>30655</v>
      </c>
      <c r="T36" s="53">
        <v>35325</v>
      </c>
      <c r="U36" s="53">
        <v>40550</v>
      </c>
      <c r="V36" s="53">
        <v>45225</v>
      </c>
      <c r="W36" s="53">
        <v>49879</v>
      </c>
      <c r="X36" s="53">
        <v>54726</v>
      </c>
      <c r="Y36" s="53">
        <v>59350</v>
      </c>
      <c r="Z36" s="53">
        <v>63623</v>
      </c>
      <c r="AA36" s="53">
        <v>67121</v>
      </c>
      <c r="AB36" s="53">
        <v>69959</v>
      </c>
      <c r="AC36" s="53">
        <v>72101</v>
      </c>
      <c r="AD36" s="53">
        <v>73741</v>
      </c>
      <c r="AE36" s="53">
        <v>74971</v>
      </c>
      <c r="AF36" s="53">
        <v>76147</v>
      </c>
      <c r="AG36" s="53">
        <v>77230</v>
      </c>
      <c r="AH36" s="53">
        <v>78211</v>
      </c>
      <c r="AI36" s="53">
        <v>78588</v>
      </c>
      <c r="AJ36" s="2" t="s">
        <v>34</v>
      </c>
      <c r="AK36" s="37" t="s">
        <v>55</v>
      </c>
      <c r="AL36" s="2" t="s">
        <v>55</v>
      </c>
      <c r="AM36" s="2"/>
    </row>
    <row r="37" spans="1:39" x14ac:dyDescent="0.25">
      <c r="A37" s="2" t="s">
        <v>35</v>
      </c>
      <c r="B37" s="3"/>
      <c r="C37" s="3"/>
      <c r="D37" s="53"/>
      <c r="E37" s="53"/>
      <c r="F37" s="53">
        <v>976</v>
      </c>
      <c r="G37" s="53">
        <v>1679</v>
      </c>
      <c r="H37" s="53">
        <v>2199</v>
      </c>
      <c r="I37" s="53">
        <v>2744</v>
      </c>
      <c r="J37" s="53">
        <v>3298</v>
      </c>
      <c r="K37" s="53">
        <v>4440</v>
      </c>
      <c r="L37" s="53">
        <v>6186</v>
      </c>
      <c r="M37" s="53">
        <v>8683</v>
      </c>
      <c r="N37" s="53">
        <v>12460</v>
      </c>
      <c r="O37" s="53">
        <v>17249</v>
      </c>
      <c r="P37" s="53">
        <v>22578</v>
      </c>
      <c r="Q37" s="53">
        <v>28042</v>
      </c>
      <c r="R37" s="53">
        <v>33573</v>
      </c>
      <c r="S37" s="53">
        <v>39247</v>
      </c>
      <c r="T37" s="53">
        <v>46039</v>
      </c>
      <c r="U37" s="53">
        <v>53651</v>
      </c>
      <c r="V37" s="53">
        <v>60464</v>
      </c>
      <c r="W37" s="53">
        <v>67264</v>
      </c>
      <c r="X37" s="53">
        <v>74348</v>
      </c>
      <c r="Y37" s="53">
        <v>81102</v>
      </c>
      <c r="Z37" s="53">
        <v>87349</v>
      </c>
      <c r="AA37" s="53">
        <v>92451</v>
      </c>
      <c r="AB37" s="53">
        <v>96534</v>
      </c>
      <c r="AC37" s="53">
        <v>99575</v>
      </c>
      <c r="AD37" s="53">
        <v>101848</v>
      </c>
      <c r="AE37" s="53">
        <v>103497</v>
      </c>
      <c r="AF37" s="53">
        <v>105114</v>
      </c>
      <c r="AG37" s="53">
        <v>106631</v>
      </c>
      <c r="AH37" s="53">
        <v>108009</v>
      </c>
      <c r="AI37" s="53">
        <v>108362</v>
      </c>
      <c r="AJ37" s="2" t="s">
        <v>35</v>
      </c>
      <c r="AK37" s="37" t="s">
        <v>54</v>
      </c>
      <c r="AL37" s="2" t="s">
        <v>54</v>
      </c>
      <c r="AM37" s="2"/>
    </row>
    <row r="38" spans="1:39" x14ac:dyDescent="0.25">
      <c r="A38" s="2" t="s">
        <v>36</v>
      </c>
      <c r="B38" s="3"/>
      <c r="C38" s="3"/>
      <c r="D38" s="53"/>
      <c r="E38" s="53"/>
      <c r="F38" s="53">
        <v>1546</v>
      </c>
      <c r="G38" s="53">
        <v>2609</v>
      </c>
      <c r="H38" s="53">
        <v>3385</v>
      </c>
      <c r="I38" s="53">
        <v>4251</v>
      </c>
      <c r="J38" s="53">
        <v>5111</v>
      </c>
      <c r="K38" s="53">
        <v>7130</v>
      </c>
      <c r="L38" s="53">
        <v>10206</v>
      </c>
      <c r="M38" s="53">
        <v>14719</v>
      </c>
      <c r="N38" s="53">
        <v>20483</v>
      </c>
      <c r="O38" s="53">
        <v>27581</v>
      </c>
      <c r="P38" s="53">
        <v>34648</v>
      </c>
      <c r="Q38" s="53">
        <v>41604</v>
      </c>
      <c r="R38" s="53">
        <v>48530</v>
      </c>
      <c r="S38" s="53">
        <v>55408</v>
      </c>
      <c r="T38" s="53">
        <v>63577</v>
      </c>
      <c r="U38" s="53">
        <v>72695</v>
      </c>
      <c r="V38" s="53">
        <v>80849</v>
      </c>
      <c r="W38" s="53">
        <v>88958</v>
      </c>
      <c r="X38" s="53">
        <v>97017</v>
      </c>
      <c r="Y38" s="53">
        <v>105339</v>
      </c>
      <c r="Z38" s="53">
        <v>112965</v>
      </c>
      <c r="AA38" s="53">
        <v>119334</v>
      </c>
      <c r="AB38" s="53">
        <v>124431</v>
      </c>
      <c r="AC38" s="53">
        <v>128332</v>
      </c>
      <c r="AD38" s="53">
        <v>131347</v>
      </c>
      <c r="AE38" s="53">
        <v>133940</v>
      </c>
      <c r="AF38" s="53">
        <v>136350</v>
      </c>
      <c r="AG38" s="53">
        <v>138604</v>
      </c>
      <c r="AH38" s="53">
        <v>140607</v>
      </c>
      <c r="AI38" s="53">
        <v>141463</v>
      </c>
      <c r="AJ38" s="2" t="s">
        <v>36</v>
      </c>
      <c r="AK38" s="37" t="s">
        <v>53</v>
      </c>
      <c r="AL38" s="2" t="s">
        <v>53</v>
      </c>
      <c r="AM38" s="2"/>
    </row>
    <row r="39" spans="1:39" x14ac:dyDescent="0.25">
      <c r="A39" s="2" t="s">
        <v>37</v>
      </c>
      <c r="B39" s="3"/>
      <c r="C39" s="3"/>
      <c r="D39" s="53"/>
      <c r="E39" s="53"/>
      <c r="F39" s="53">
        <v>396</v>
      </c>
      <c r="G39" s="53">
        <v>599</v>
      </c>
      <c r="H39" s="53">
        <v>749</v>
      </c>
      <c r="I39" s="53">
        <v>945</v>
      </c>
      <c r="J39" s="53">
        <v>1135</v>
      </c>
      <c r="K39" s="53">
        <v>1649</v>
      </c>
      <c r="L39" s="53">
        <v>2502</v>
      </c>
      <c r="M39" s="53">
        <v>3836</v>
      </c>
      <c r="N39" s="53">
        <v>5424</v>
      </c>
      <c r="O39" s="53">
        <v>7056</v>
      </c>
      <c r="P39" s="53">
        <v>9020</v>
      </c>
      <c r="Q39" s="53">
        <v>10615</v>
      </c>
      <c r="R39" s="53">
        <v>12184</v>
      </c>
      <c r="S39" s="53">
        <v>13621</v>
      </c>
      <c r="T39" s="53">
        <v>15099</v>
      </c>
      <c r="U39" s="53">
        <v>16711</v>
      </c>
      <c r="V39" s="53">
        <v>18036</v>
      </c>
      <c r="W39" s="53">
        <v>19353</v>
      </c>
      <c r="X39" s="53">
        <v>20656</v>
      </c>
      <c r="Y39" s="53">
        <v>22011</v>
      </c>
      <c r="Z39" s="53">
        <v>23260</v>
      </c>
      <c r="AA39" s="53">
        <v>24314</v>
      </c>
      <c r="AB39" s="53">
        <v>25176</v>
      </c>
      <c r="AC39" s="53">
        <v>25847</v>
      </c>
      <c r="AD39" s="53">
        <v>26375</v>
      </c>
      <c r="AE39" s="53">
        <v>26835</v>
      </c>
      <c r="AF39" s="53">
        <v>27267</v>
      </c>
      <c r="AG39" s="53">
        <v>27697</v>
      </c>
      <c r="AH39" s="53">
        <v>28105</v>
      </c>
      <c r="AI39" s="53">
        <v>28296</v>
      </c>
      <c r="AJ39" s="2" t="s">
        <v>37</v>
      </c>
      <c r="AK39" s="37" t="s">
        <v>57</v>
      </c>
      <c r="AL39" s="2" t="s">
        <v>57</v>
      </c>
      <c r="AM39" s="2"/>
    </row>
    <row r="40" spans="1:39" x14ac:dyDescent="0.25">
      <c r="A40" s="2" t="s">
        <v>38</v>
      </c>
      <c r="B40" s="3"/>
      <c r="C40" s="3"/>
      <c r="D40" s="53"/>
      <c r="E40" s="53"/>
      <c r="F40" s="53">
        <v>993</v>
      </c>
      <c r="G40" s="53">
        <v>1597</v>
      </c>
      <c r="H40" s="53">
        <v>2054</v>
      </c>
      <c r="I40" s="53">
        <v>2558</v>
      </c>
      <c r="J40" s="53">
        <v>3058</v>
      </c>
      <c r="K40" s="53">
        <v>4124</v>
      </c>
      <c r="L40" s="53">
        <v>5819</v>
      </c>
      <c r="M40" s="53">
        <v>8269</v>
      </c>
      <c r="N40" s="53">
        <v>11529</v>
      </c>
      <c r="O40" s="53">
        <v>15499</v>
      </c>
      <c r="P40" s="53">
        <v>19733</v>
      </c>
      <c r="Q40" s="53">
        <v>23756</v>
      </c>
      <c r="R40" s="53">
        <v>27798</v>
      </c>
      <c r="S40" s="53">
        <v>31862</v>
      </c>
      <c r="T40" s="53">
        <v>36612</v>
      </c>
      <c r="U40" s="53">
        <v>41917</v>
      </c>
      <c r="V40" s="53">
        <v>46642</v>
      </c>
      <c r="W40" s="53">
        <v>51336</v>
      </c>
      <c r="X40" s="53">
        <v>56214</v>
      </c>
      <c r="Y40" s="53">
        <v>60877</v>
      </c>
      <c r="Z40" s="53">
        <v>65192</v>
      </c>
      <c r="AA40" s="53">
        <v>68718</v>
      </c>
      <c r="AB40" s="53">
        <v>71561</v>
      </c>
      <c r="AC40" s="53">
        <v>73713</v>
      </c>
      <c r="AD40" s="53">
        <v>75372</v>
      </c>
      <c r="AE40" s="53">
        <v>76627</v>
      </c>
      <c r="AF40" s="53">
        <v>77869</v>
      </c>
      <c r="AG40" s="53">
        <v>79048</v>
      </c>
      <c r="AH40" s="53">
        <v>80127</v>
      </c>
      <c r="AI40" s="53">
        <v>80530</v>
      </c>
      <c r="AJ40" s="2" t="s">
        <v>38</v>
      </c>
      <c r="AK40" s="37" t="s">
        <v>73</v>
      </c>
      <c r="AL40" s="2" t="s">
        <v>53</v>
      </c>
      <c r="AM40" s="2" t="s">
        <v>59</v>
      </c>
    </row>
  </sheetData>
  <autoFilter ref="A1:AM40" xr:uid="{00000000-0009-0000-0000-000005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>
    <tabColor theme="6" tint="-0.249977111117893"/>
  </sheetPr>
  <dimension ref="A1:AM40"/>
  <sheetViews>
    <sheetView workbookViewId="0">
      <selection activeCell="F2" sqref="F2"/>
    </sheetView>
  </sheetViews>
  <sheetFormatPr defaultRowHeight="15" x14ac:dyDescent="0.25"/>
  <cols>
    <col min="1" max="1" width="24" customWidth="1"/>
    <col min="2" max="35" width="10.42578125" customWidth="1"/>
    <col min="36" max="36" width="31" customWidth="1"/>
    <col min="37" max="37" width="69.42578125" bestFit="1" customWidth="1"/>
    <col min="38" max="38" width="49" bestFit="1" customWidth="1"/>
    <col min="39" max="39" width="23.42578125" bestFit="1" customWidth="1"/>
  </cols>
  <sheetData>
    <row r="1" spans="1:39" s="23" customFormat="1" x14ac:dyDescent="0.25">
      <c r="A1" s="21" t="s">
        <v>39</v>
      </c>
      <c r="B1" s="21">
        <v>2017</v>
      </c>
      <c r="C1" s="21">
        <v>2018</v>
      </c>
      <c r="D1" s="21">
        <v>2019</v>
      </c>
      <c r="E1" s="21">
        <v>2020</v>
      </c>
      <c r="F1" s="21">
        <v>2021</v>
      </c>
      <c r="G1" s="21">
        <v>2022</v>
      </c>
      <c r="H1" s="21">
        <v>2023</v>
      </c>
      <c r="I1" s="21">
        <v>2024</v>
      </c>
      <c r="J1" s="21">
        <v>2025</v>
      </c>
      <c r="K1" s="21">
        <v>2026</v>
      </c>
      <c r="L1" s="21">
        <v>2027</v>
      </c>
      <c r="M1" s="21">
        <v>2028</v>
      </c>
      <c r="N1" s="21">
        <v>2029</v>
      </c>
      <c r="O1" s="21">
        <v>2030</v>
      </c>
      <c r="P1" s="21">
        <v>2031</v>
      </c>
      <c r="Q1" s="21">
        <v>2032</v>
      </c>
      <c r="R1" s="21">
        <v>2033</v>
      </c>
      <c r="S1" s="21">
        <v>2034</v>
      </c>
      <c r="T1" s="21">
        <v>2035</v>
      </c>
      <c r="U1" s="21">
        <v>2036</v>
      </c>
      <c r="V1" s="21">
        <v>2037</v>
      </c>
      <c r="W1" s="21">
        <v>2038</v>
      </c>
      <c r="X1" s="21">
        <v>2039</v>
      </c>
      <c r="Y1" s="21">
        <v>2040</v>
      </c>
      <c r="Z1" s="21">
        <v>2041</v>
      </c>
      <c r="AA1" s="21">
        <v>2042</v>
      </c>
      <c r="AB1" s="21">
        <v>2043</v>
      </c>
      <c r="AC1" s="21">
        <v>2044</v>
      </c>
      <c r="AD1" s="21">
        <v>2045</v>
      </c>
      <c r="AE1" s="21">
        <v>2046</v>
      </c>
      <c r="AF1" s="21">
        <v>2047</v>
      </c>
      <c r="AG1" s="21">
        <v>2048</v>
      </c>
      <c r="AH1" s="21">
        <v>2049</v>
      </c>
      <c r="AI1" s="21">
        <v>2050</v>
      </c>
      <c r="AJ1" s="21" t="s">
        <v>39</v>
      </c>
      <c r="AK1" s="36" t="s">
        <v>70</v>
      </c>
      <c r="AL1" s="21" t="s">
        <v>67</v>
      </c>
      <c r="AM1" s="21" t="s">
        <v>68</v>
      </c>
    </row>
    <row r="2" spans="1:39" x14ac:dyDescent="0.25">
      <c r="A2" s="2" t="s">
        <v>0</v>
      </c>
      <c r="B2" s="3"/>
      <c r="C2" s="3"/>
      <c r="D2" s="53"/>
      <c r="E2" s="53"/>
      <c r="F2" s="53">
        <v>1378</v>
      </c>
      <c r="G2" s="53">
        <v>1825</v>
      </c>
      <c r="H2" s="53">
        <v>2194</v>
      </c>
      <c r="I2" s="53">
        <v>2576</v>
      </c>
      <c r="J2" s="53">
        <v>2995</v>
      </c>
      <c r="K2" s="53">
        <v>3522</v>
      </c>
      <c r="L2" s="53">
        <v>4255</v>
      </c>
      <c r="M2" s="53">
        <v>5033</v>
      </c>
      <c r="N2" s="53">
        <v>5867</v>
      </c>
      <c r="O2" s="53">
        <v>6744</v>
      </c>
      <c r="P2" s="53">
        <v>7627</v>
      </c>
      <c r="Q2" s="53">
        <v>8271</v>
      </c>
      <c r="R2" s="53">
        <v>8927</v>
      </c>
      <c r="S2" s="53">
        <v>9602</v>
      </c>
      <c r="T2" s="53">
        <v>10509</v>
      </c>
      <c r="U2" s="53">
        <v>13883</v>
      </c>
      <c r="V2" s="53">
        <v>16641</v>
      </c>
      <c r="W2" s="53">
        <v>19476</v>
      </c>
      <c r="X2" s="53">
        <v>22374</v>
      </c>
      <c r="Y2" s="53">
        <v>25332</v>
      </c>
      <c r="Z2" s="53">
        <v>28882</v>
      </c>
      <c r="AA2" s="53">
        <v>32026</v>
      </c>
      <c r="AB2" s="53">
        <v>35310</v>
      </c>
      <c r="AC2" s="53">
        <v>38851</v>
      </c>
      <c r="AD2" s="53">
        <v>42735</v>
      </c>
      <c r="AE2" s="53">
        <v>47468</v>
      </c>
      <c r="AF2" s="53">
        <v>51598</v>
      </c>
      <c r="AG2" s="53">
        <v>55710</v>
      </c>
      <c r="AH2" s="53">
        <v>59830</v>
      </c>
      <c r="AI2" s="53">
        <v>63812</v>
      </c>
      <c r="AJ2" s="2" t="s">
        <v>0</v>
      </c>
      <c r="AK2" s="37" t="s">
        <v>71</v>
      </c>
      <c r="AL2" s="2" t="s">
        <v>53</v>
      </c>
      <c r="AM2" s="2" t="s">
        <v>56</v>
      </c>
    </row>
    <row r="3" spans="1:39" x14ac:dyDescent="0.25">
      <c r="A3" s="2" t="s">
        <v>1</v>
      </c>
      <c r="B3" s="3"/>
      <c r="C3" s="3"/>
      <c r="D3" s="53"/>
      <c r="E3" s="53"/>
      <c r="F3" s="53">
        <v>134</v>
      </c>
      <c r="G3" s="53">
        <v>168</v>
      </c>
      <c r="H3" s="53">
        <v>197</v>
      </c>
      <c r="I3" s="53">
        <v>225</v>
      </c>
      <c r="J3" s="53">
        <v>255</v>
      </c>
      <c r="K3" s="53">
        <v>295</v>
      </c>
      <c r="L3" s="53">
        <v>351</v>
      </c>
      <c r="M3" s="53">
        <v>413</v>
      </c>
      <c r="N3" s="53">
        <v>479</v>
      </c>
      <c r="O3" s="53">
        <v>549</v>
      </c>
      <c r="P3" s="53">
        <v>619</v>
      </c>
      <c r="Q3" s="53">
        <v>674</v>
      </c>
      <c r="R3" s="53">
        <v>730</v>
      </c>
      <c r="S3" s="53">
        <v>788</v>
      </c>
      <c r="T3" s="53">
        <v>860</v>
      </c>
      <c r="U3" s="53">
        <v>1127</v>
      </c>
      <c r="V3" s="53">
        <v>1340</v>
      </c>
      <c r="W3" s="53">
        <v>1556</v>
      </c>
      <c r="X3" s="53">
        <v>1776</v>
      </c>
      <c r="Y3" s="53">
        <v>1999</v>
      </c>
      <c r="Z3" s="53">
        <v>2258</v>
      </c>
      <c r="AA3" s="53">
        <v>2482</v>
      </c>
      <c r="AB3" s="53">
        <v>2711</v>
      </c>
      <c r="AC3" s="53">
        <v>2955</v>
      </c>
      <c r="AD3" s="53">
        <v>3221</v>
      </c>
      <c r="AE3" s="53">
        <v>3543</v>
      </c>
      <c r="AF3" s="53">
        <v>3822</v>
      </c>
      <c r="AG3" s="53">
        <v>4103</v>
      </c>
      <c r="AH3" s="53">
        <v>4385</v>
      </c>
      <c r="AI3" s="53">
        <v>4673</v>
      </c>
      <c r="AJ3" s="2" t="s">
        <v>1</v>
      </c>
      <c r="AK3" s="37" t="s">
        <v>72</v>
      </c>
      <c r="AL3" s="2" t="s">
        <v>65</v>
      </c>
      <c r="AM3" s="2" t="s">
        <v>56</v>
      </c>
    </row>
    <row r="4" spans="1:39" x14ac:dyDescent="0.25">
      <c r="A4" s="2" t="s">
        <v>2</v>
      </c>
      <c r="B4" s="3"/>
      <c r="C4" s="3"/>
      <c r="D4" s="53"/>
      <c r="E4" s="53"/>
      <c r="F4" s="53">
        <v>1657</v>
      </c>
      <c r="G4" s="53">
        <v>2319</v>
      </c>
      <c r="H4" s="53">
        <v>2877</v>
      </c>
      <c r="I4" s="53">
        <v>3495</v>
      </c>
      <c r="J4" s="53">
        <v>4176</v>
      </c>
      <c r="K4" s="53">
        <v>5025</v>
      </c>
      <c r="L4" s="53">
        <v>6153</v>
      </c>
      <c r="M4" s="53">
        <v>7338</v>
      </c>
      <c r="N4" s="53">
        <v>8584</v>
      </c>
      <c r="O4" s="53">
        <v>9895</v>
      </c>
      <c r="P4" s="53">
        <v>11219</v>
      </c>
      <c r="Q4" s="53">
        <v>12217</v>
      </c>
      <c r="R4" s="53">
        <v>13231</v>
      </c>
      <c r="S4" s="53">
        <v>14268</v>
      </c>
      <c r="T4" s="53">
        <v>15690</v>
      </c>
      <c r="U4" s="53">
        <v>21381</v>
      </c>
      <c r="V4" s="53">
        <v>26451</v>
      </c>
      <c r="W4" s="53">
        <v>31683</v>
      </c>
      <c r="X4" s="53">
        <v>36993</v>
      </c>
      <c r="Y4" s="53">
        <v>42384</v>
      </c>
      <c r="Z4" s="53">
        <v>48828</v>
      </c>
      <c r="AA4" s="53">
        <v>54600</v>
      </c>
      <c r="AB4" s="53">
        <v>60772</v>
      </c>
      <c r="AC4" s="53">
        <v>67296</v>
      </c>
      <c r="AD4" s="53">
        <v>74236</v>
      </c>
      <c r="AE4" s="53">
        <v>82768</v>
      </c>
      <c r="AF4" s="53">
        <v>90191</v>
      </c>
      <c r="AG4" s="53">
        <v>97708</v>
      </c>
      <c r="AH4" s="53">
        <v>105221</v>
      </c>
      <c r="AI4" s="53">
        <v>112133</v>
      </c>
      <c r="AJ4" s="2" t="s">
        <v>2</v>
      </c>
      <c r="AK4" s="37" t="s">
        <v>53</v>
      </c>
      <c r="AL4" s="2" t="s">
        <v>53</v>
      </c>
      <c r="AM4" s="2"/>
    </row>
    <row r="5" spans="1:39" x14ac:dyDescent="0.25">
      <c r="A5" s="2" t="s">
        <v>3</v>
      </c>
      <c r="B5" s="3"/>
      <c r="C5" s="3"/>
      <c r="D5" s="53"/>
      <c r="E5" s="53"/>
      <c r="F5" s="53">
        <v>677</v>
      </c>
      <c r="G5" s="53">
        <v>933</v>
      </c>
      <c r="H5" s="53">
        <v>1142</v>
      </c>
      <c r="I5" s="53">
        <v>1376</v>
      </c>
      <c r="J5" s="53">
        <v>1632</v>
      </c>
      <c r="K5" s="53">
        <v>1961</v>
      </c>
      <c r="L5" s="53">
        <v>2402</v>
      </c>
      <c r="M5" s="53">
        <v>2866</v>
      </c>
      <c r="N5" s="53">
        <v>3356</v>
      </c>
      <c r="O5" s="53">
        <v>3871</v>
      </c>
      <c r="P5" s="53">
        <v>4393</v>
      </c>
      <c r="Q5" s="53">
        <v>4798</v>
      </c>
      <c r="R5" s="53">
        <v>5204</v>
      </c>
      <c r="S5" s="53">
        <v>5625</v>
      </c>
      <c r="T5" s="53">
        <v>6195</v>
      </c>
      <c r="U5" s="53">
        <v>8537</v>
      </c>
      <c r="V5" s="53">
        <v>10661</v>
      </c>
      <c r="W5" s="53">
        <v>12846</v>
      </c>
      <c r="X5" s="53">
        <v>15061</v>
      </c>
      <c r="Y5" s="53">
        <v>17307</v>
      </c>
      <c r="Z5" s="53">
        <v>19977</v>
      </c>
      <c r="AA5" s="53">
        <v>22371</v>
      </c>
      <c r="AB5" s="53">
        <v>24939</v>
      </c>
      <c r="AC5" s="53">
        <v>27630</v>
      </c>
      <c r="AD5" s="53">
        <v>30471</v>
      </c>
      <c r="AE5" s="53">
        <v>33962</v>
      </c>
      <c r="AF5" s="53">
        <v>36998</v>
      </c>
      <c r="AG5" s="53">
        <v>40093</v>
      </c>
      <c r="AH5" s="53">
        <v>43189</v>
      </c>
      <c r="AI5" s="53">
        <v>46089</v>
      </c>
      <c r="AJ5" s="2" t="s">
        <v>3</v>
      </c>
      <c r="AK5" s="37" t="s">
        <v>53</v>
      </c>
      <c r="AL5" s="2" t="s">
        <v>53</v>
      </c>
      <c r="AM5" s="2"/>
    </row>
    <row r="6" spans="1:39" x14ac:dyDescent="0.25">
      <c r="A6" s="2" t="s">
        <v>4</v>
      </c>
      <c r="B6" s="3"/>
      <c r="C6" s="3"/>
      <c r="D6" s="53"/>
      <c r="E6" s="53"/>
      <c r="F6" s="53">
        <v>2808</v>
      </c>
      <c r="G6" s="53">
        <v>3742</v>
      </c>
      <c r="H6" s="53">
        <v>4502</v>
      </c>
      <c r="I6" s="53">
        <v>5321</v>
      </c>
      <c r="J6" s="53">
        <v>6268</v>
      </c>
      <c r="K6" s="53">
        <v>7327</v>
      </c>
      <c r="L6" s="53">
        <v>8829</v>
      </c>
      <c r="M6" s="53">
        <v>10420</v>
      </c>
      <c r="N6" s="53">
        <v>12103</v>
      </c>
      <c r="O6" s="53">
        <v>13867</v>
      </c>
      <c r="P6" s="53">
        <v>15580</v>
      </c>
      <c r="Q6" s="53">
        <v>16898</v>
      </c>
      <c r="R6" s="53">
        <v>18231</v>
      </c>
      <c r="S6" s="53">
        <v>19665</v>
      </c>
      <c r="T6" s="53">
        <v>21490</v>
      </c>
      <c r="U6" s="53">
        <v>28137</v>
      </c>
      <c r="V6" s="53">
        <v>33995</v>
      </c>
      <c r="W6" s="53">
        <v>40010</v>
      </c>
      <c r="X6" s="53">
        <v>46139</v>
      </c>
      <c r="Y6" s="53">
        <v>52404</v>
      </c>
      <c r="Z6" s="53">
        <v>59405</v>
      </c>
      <c r="AA6" s="53">
        <v>65956</v>
      </c>
      <c r="AB6" s="53">
        <v>72911</v>
      </c>
      <c r="AC6" s="53">
        <v>80372</v>
      </c>
      <c r="AD6" s="53">
        <v>88443</v>
      </c>
      <c r="AE6" s="53">
        <v>97797</v>
      </c>
      <c r="AF6" s="53">
        <v>106341</v>
      </c>
      <c r="AG6" s="53">
        <v>114945</v>
      </c>
      <c r="AH6" s="53">
        <v>123615</v>
      </c>
      <c r="AI6" s="53">
        <v>132003</v>
      </c>
      <c r="AJ6" s="2" t="s">
        <v>4</v>
      </c>
      <c r="AK6" s="37" t="s">
        <v>54</v>
      </c>
      <c r="AL6" s="2" t="s">
        <v>54</v>
      </c>
      <c r="AM6" s="2"/>
    </row>
    <row r="7" spans="1:39" x14ac:dyDescent="0.25">
      <c r="A7" s="2" t="s">
        <v>5</v>
      </c>
      <c r="B7" s="3"/>
      <c r="C7" s="3"/>
      <c r="D7" s="53"/>
      <c r="E7" s="53"/>
      <c r="F7" s="53">
        <v>257</v>
      </c>
      <c r="G7" s="53">
        <v>331</v>
      </c>
      <c r="H7" s="53">
        <v>394</v>
      </c>
      <c r="I7" s="53">
        <v>459</v>
      </c>
      <c r="J7" s="53">
        <v>533</v>
      </c>
      <c r="K7" s="53">
        <v>642</v>
      </c>
      <c r="L7" s="53">
        <v>791</v>
      </c>
      <c r="M7" s="53">
        <v>953</v>
      </c>
      <c r="N7" s="53">
        <v>1131</v>
      </c>
      <c r="O7" s="53">
        <v>1320</v>
      </c>
      <c r="P7" s="53">
        <v>1514</v>
      </c>
      <c r="Q7" s="53">
        <v>1663</v>
      </c>
      <c r="R7" s="53">
        <v>1816</v>
      </c>
      <c r="S7" s="53">
        <v>1976</v>
      </c>
      <c r="T7" s="53">
        <v>2162</v>
      </c>
      <c r="U7" s="53">
        <v>2802</v>
      </c>
      <c r="V7" s="53">
        <v>3322</v>
      </c>
      <c r="W7" s="53">
        <v>3850</v>
      </c>
      <c r="X7" s="53">
        <v>4386</v>
      </c>
      <c r="Y7" s="53">
        <v>4930</v>
      </c>
      <c r="Z7" s="53">
        <v>5576</v>
      </c>
      <c r="AA7" s="53">
        <v>6135</v>
      </c>
      <c r="AB7" s="53">
        <v>6707</v>
      </c>
      <c r="AC7" s="53">
        <v>7320</v>
      </c>
      <c r="AD7" s="53">
        <v>7986</v>
      </c>
      <c r="AE7" s="53">
        <v>8802</v>
      </c>
      <c r="AF7" s="53">
        <v>9510</v>
      </c>
      <c r="AG7" s="53">
        <v>10207</v>
      </c>
      <c r="AH7" s="53">
        <v>10906</v>
      </c>
      <c r="AI7" s="53">
        <v>11579</v>
      </c>
      <c r="AJ7" s="2" t="s">
        <v>5</v>
      </c>
      <c r="AK7" s="37" t="s">
        <v>73</v>
      </c>
      <c r="AL7" s="2" t="s">
        <v>53</v>
      </c>
      <c r="AM7" s="2" t="s">
        <v>59</v>
      </c>
    </row>
    <row r="8" spans="1:39" x14ac:dyDescent="0.25">
      <c r="A8" s="2" t="s">
        <v>6</v>
      </c>
      <c r="B8" s="3"/>
      <c r="C8" s="3"/>
      <c r="D8" s="53"/>
      <c r="E8" s="53"/>
      <c r="F8" s="53">
        <v>417</v>
      </c>
      <c r="G8" s="53">
        <v>587</v>
      </c>
      <c r="H8" s="53">
        <v>737</v>
      </c>
      <c r="I8" s="53">
        <v>901</v>
      </c>
      <c r="J8" s="53">
        <v>1088</v>
      </c>
      <c r="K8" s="53">
        <v>1293</v>
      </c>
      <c r="L8" s="53">
        <v>1575</v>
      </c>
      <c r="M8" s="53">
        <v>1868</v>
      </c>
      <c r="N8" s="53">
        <v>2177</v>
      </c>
      <c r="O8" s="53">
        <v>2502</v>
      </c>
      <c r="P8" s="53">
        <v>2822</v>
      </c>
      <c r="Q8" s="53">
        <v>3073</v>
      </c>
      <c r="R8" s="53">
        <v>3326</v>
      </c>
      <c r="S8" s="53">
        <v>3597</v>
      </c>
      <c r="T8" s="53">
        <v>3939</v>
      </c>
      <c r="U8" s="53">
        <v>5246</v>
      </c>
      <c r="V8" s="53">
        <v>6456</v>
      </c>
      <c r="W8" s="53">
        <v>7701</v>
      </c>
      <c r="X8" s="53">
        <v>8967</v>
      </c>
      <c r="Y8" s="53">
        <v>10257</v>
      </c>
      <c r="Z8" s="53">
        <v>11696</v>
      </c>
      <c r="AA8" s="53">
        <v>13075</v>
      </c>
      <c r="AB8" s="53">
        <v>14523</v>
      </c>
      <c r="AC8" s="53">
        <v>16034</v>
      </c>
      <c r="AD8" s="53">
        <v>17685</v>
      </c>
      <c r="AE8" s="53">
        <v>19590</v>
      </c>
      <c r="AF8" s="53">
        <v>21346</v>
      </c>
      <c r="AG8" s="53">
        <v>23113</v>
      </c>
      <c r="AH8" s="53">
        <v>24888</v>
      </c>
      <c r="AI8" s="53">
        <v>26415</v>
      </c>
      <c r="AJ8" s="2" t="s">
        <v>6</v>
      </c>
      <c r="AK8" s="37" t="s">
        <v>55</v>
      </c>
      <c r="AL8" s="2" t="s">
        <v>55</v>
      </c>
      <c r="AM8" s="2"/>
    </row>
    <row r="9" spans="1:39" x14ac:dyDescent="0.25">
      <c r="A9" s="2" t="s">
        <v>7</v>
      </c>
      <c r="B9" s="3"/>
      <c r="C9" s="3"/>
      <c r="D9" s="53"/>
      <c r="E9" s="53"/>
      <c r="F9" s="53">
        <v>1648</v>
      </c>
      <c r="G9" s="53">
        <v>2165</v>
      </c>
      <c r="H9" s="53">
        <v>2597</v>
      </c>
      <c r="I9" s="53">
        <v>3045</v>
      </c>
      <c r="J9" s="53">
        <v>3531</v>
      </c>
      <c r="K9" s="53">
        <v>4119</v>
      </c>
      <c r="L9" s="53">
        <v>4921</v>
      </c>
      <c r="M9" s="53">
        <v>5775</v>
      </c>
      <c r="N9" s="53">
        <v>6664</v>
      </c>
      <c r="O9" s="53">
        <v>7598</v>
      </c>
      <c r="P9" s="53">
        <v>8533</v>
      </c>
      <c r="Q9" s="53">
        <v>9247</v>
      </c>
      <c r="R9" s="53">
        <v>9973</v>
      </c>
      <c r="S9" s="53">
        <v>10717</v>
      </c>
      <c r="T9" s="53">
        <v>11707</v>
      </c>
      <c r="U9" s="53">
        <v>15570</v>
      </c>
      <c r="V9" s="53">
        <v>18775</v>
      </c>
      <c r="W9" s="53">
        <v>22069</v>
      </c>
      <c r="X9" s="53">
        <v>25432</v>
      </c>
      <c r="Y9" s="53">
        <v>28865</v>
      </c>
      <c r="Z9" s="53">
        <v>32965</v>
      </c>
      <c r="AA9" s="53">
        <v>36624</v>
      </c>
      <c r="AB9" s="53">
        <v>40469</v>
      </c>
      <c r="AC9" s="53">
        <v>44551</v>
      </c>
      <c r="AD9" s="53">
        <v>48983</v>
      </c>
      <c r="AE9" s="53">
        <v>54356</v>
      </c>
      <c r="AF9" s="53">
        <v>59036</v>
      </c>
      <c r="AG9" s="53">
        <v>63761</v>
      </c>
      <c r="AH9" s="53">
        <v>68487</v>
      </c>
      <c r="AI9" s="53">
        <v>72986</v>
      </c>
      <c r="AJ9" s="2" t="s">
        <v>7</v>
      </c>
      <c r="AK9" s="37" t="s">
        <v>56</v>
      </c>
      <c r="AL9" s="2" t="s">
        <v>56</v>
      </c>
      <c r="AM9" s="2"/>
    </row>
    <row r="10" spans="1:39" x14ac:dyDescent="0.25">
      <c r="A10" s="2" t="s">
        <v>8</v>
      </c>
      <c r="B10" s="3"/>
      <c r="C10" s="3"/>
      <c r="D10" s="53"/>
      <c r="E10" s="53"/>
      <c r="F10" s="53">
        <v>320</v>
      </c>
      <c r="G10" s="53">
        <v>398</v>
      </c>
      <c r="H10" s="53">
        <v>463</v>
      </c>
      <c r="I10" s="53">
        <v>531</v>
      </c>
      <c r="J10" s="53">
        <v>604</v>
      </c>
      <c r="K10" s="53">
        <v>738</v>
      </c>
      <c r="L10" s="53">
        <v>934</v>
      </c>
      <c r="M10" s="53">
        <v>1164</v>
      </c>
      <c r="N10" s="53">
        <v>1423</v>
      </c>
      <c r="O10" s="53">
        <v>1700</v>
      </c>
      <c r="P10" s="53">
        <v>1988</v>
      </c>
      <c r="Q10" s="53">
        <v>2233</v>
      </c>
      <c r="R10" s="53">
        <v>2482</v>
      </c>
      <c r="S10" s="53">
        <v>2745</v>
      </c>
      <c r="T10" s="53">
        <v>2985</v>
      </c>
      <c r="U10" s="53">
        <v>3837</v>
      </c>
      <c r="V10" s="53">
        <v>4482</v>
      </c>
      <c r="W10" s="53">
        <v>5121</v>
      </c>
      <c r="X10" s="53">
        <v>5757</v>
      </c>
      <c r="Y10" s="53">
        <v>6397</v>
      </c>
      <c r="Z10" s="53">
        <v>7061</v>
      </c>
      <c r="AA10" s="53">
        <v>7573</v>
      </c>
      <c r="AB10" s="53">
        <v>8082</v>
      </c>
      <c r="AC10" s="53">
        <v>8633</v>
      </c>
      <c r="AD10" s="53">
        <v>9246</v>
      </c>
      <c r="AE10" s="53">
        <v>9989</v>
      </c>
      <c r="AF10" s="53">
        <v>10634</v>
      </c>
      <c r="AG10" s="53">
        <v>11264</v>
      </c>
      <c r="AH10" s="53">
        <v>11897</v>
      </c>
      <c r="AI10" s="53">
        <v>12548</v>
      </c>
      <c r="AJ10" s="2" t="s">
        <v>8</v>
      </c>
      <c r="AK10" s="37" t="s">
        <v>57</v>
      </c>
      <c r="AL10" s="2" t="s">
        <v>57</v>
      </c>
      <c r="AM10" s="2"/>
    </row>
    <row r="11" spans="1:39" x14ac:dyDescent="0.25">
      <c r="A11" s="2" t="s">
        <v>9</v>
      </c>
      <c r="B11" s="3"/>
      <c r="C11" s="3"/>
      <c r="D11" s="53"/>
      <c r="E11" s="53"/>
      <c r="F11" s="53">
        <v>2393</v>
      </c>
      <c r="G11" s="53">
        <v>3006</v>
      </c>
      <c r="H11" s="53">
        <v>3510</v>
      </c>
      <c r="I11" s="53">
        <v>4046</v>
      </c>
      <c r="J11" s="53">
        <v>4627</v>
      </c>
      <c r="K11" s="53">
        <v>5417</v>
      </c>
      <c r="L11" s="53">
        <v>6520</v>
      </c>
      <c r="M11" s="53">
        <v>7747</v>
      </c>
      <c r="N11" s="53">
        <v>9060</v>
      </c>
      <c r="O11" s="53">
        <v>10448</v>
      </c>
      <c r="P11" s="53">
        <v>11863</v>
      </c>
      <c r="Q11" s="53">
        <v>12995</v>
      </c>
      <c r="R11" s="53">
        <v>14153</v>
      </c>
      <c r="S11" s="53">
        <v>15350</v>
      </c>
      <c r="T11" s="53">
        <v>16690</v>
      </c>
      <c r="U11" s="53">
        <v>21656</v>
      </c>
      <c r="V11" s="53">
        <v>25628</v>
      </c>
      <c r="W11" s="53">
        <v>29656</v>
      </c>
      <c r="X11" s="53">
        <v>33735</v>
      </c>
      <c r="Y11" s="53">
        <v>37882</v>
      </c>
      <c r="Z11" s="53">
        <v>42646</v>
      </c>
      <c r="AA11" s="53">
        <v>46731</v>
      </c>
      <c r="AB11" s="53">
        <v>50943</v>
      </c>
      <c r="AC11" s="53">
        <v>55428</v>
      </c>
      <c r="AD11" s="53">
        <v>60337</v>
      </c>
      <c r="AE11" s="53">
        <v>66280</v>
      </c>
      <c r="AF11" s="53">
        <v>71449</v>
      </c>
      <c r="AG11" s="53">
        <v>76620</v>
      </c>
      <c r="AH11" s="53">
        <v>81814</v>
      </c>
      <c r="AI11" s="53">
        <v>86982</v>
      </c>
      <c r="AJ11" s="2" t="s">
        <v>9</v>
      </c>
      <c r="AK11" s="37" t="s">
        <v>74</v>
      </c>
      <c r="AL11" s="2" t="s">
        <v>58</v>
      </c>
      <c r="AM11" s="2" t="s">
        <v>59</v>
      </c>
    </row>
    <row r="12" spans="1:39" x14ac:dyDescent="0.25">
      <c r="A12" s="2" t="s">
        <v>10</v>
      </c>
      <c r="B12" s="3"/>
      <c r="C12" s="3"/>
      <c r="D12" s="53"/>
      <c r="E12" s="53"/>
      <c r="F12" s="53">
        <v>777</v>
      </c>
      <c r="G12" s="53">
        <v>1079</v>
      </c>
      <c r="H12" s="53">
        <v>1340</v>
      </c>
      <c r="I12" s="53">
        <v>1625</v>
      </c>
      <c r="J12" s="53">
        <v>1946</v>
      </c>
      <c r="K12" s="53">
        <v>2293</v>
      </c>
      <c r="L12" s="53">
        <v>2780</v>
      </c>
      <c r="M12" s="53">
        <v>3283</v>
      </c>
      <c r="N12" s="53">
        <v>3818</v>
      </c>
      <c r="O12" s="53">
        <v>4377</v>
      </c>
      <c r="P12" s="53">
        <v>4917</v>
      </c>
      <c r="Q12" s="53">
        <v>5334</v>
      </c>
      <c r="R12" s="53">
        <v>5756</v>
      </c>
      <c r="S12" s="53">
        <v>6240</v>
      </c>
      <c r="T12" s="53">
        <v>6857</v>
      </c>
      <c r="U12" s="53">
        <v>9289</v>
      </c>
      <c r="V12" s="53">
        <v>11509</v>
      </c>
      <c r="W12" s="53">
        <v>13803</v>
      </c>
      <c r="X12" s="53">
        <v>16152</v>
      </c>
      <c r="Y12" s="53">
        <v>18559</v>
      </c>
      <c r="Z12" s="53">
        <v>21265</v>
      </c>
      <c r="AA12" s="53">
        <v>23866</v>
      </c>
      <c r="AB12" s="53">
        <v>26610</v>
      </c>
      <c r="AC12" s="53">
        <v>29498</v>
      </c>
      <c r="AD12" s="53">
        <v>32606</v>
      </c>
      <c r="AE12" s="53">
        <v>36196</v>
      </c>
      <c r="AF12" s="53">
        <v>39501</v>
      </c>
      <c r="AG12" s="53">
        <v>42828</v>
      </c>
      <c r="AH12" s="53">
        <v>46161</v>
      </c>
      <c r="AI12" s="53">
        <v>49277</v>
      </c>
      <c r="AJ12" s="2" t="s">
        <v>10</v>
      </c>
      <c r="AK12" s="37" t="s">
        <v>54</v>
      </c>
      <c r="AL12" s="2" t="s">
        <v>54</v>
      </c>
      <c r="AM12" s="2"/>
    </row>
    <row r="13" spans="1:39" x14ac:dyDescent="0.25">
      <c r="A13" s="2" t="s">
        <v>11</v>
      </c>
      <c r="B13" s="3"/>
      <c r="C13" s="3"/>
      <c r="D13" s="53"/>
      <c r="E13" s="53"/>
      <c r="F13" s="53">
        <v>730</v>
      </c>
      <c r="G13" s="53">
        <v>924</v>
      </c>
      <c r="H13" s="53">
        <v>1086</v>
      </c>
      <c r="I13" s="53">
        <v>1260</v>
      </c>
      <c r="J13" s="53">
        <v>1491</v>
      </c>
      <c r="K13" s="53">
        <v>1773</v>
      </c>
      <c r="L13" s="53">
        <v>2175</v>
      </c>
      <c r="M13" s="53">
        <v>2625</v>
      </c>
      <c r="N13" s="53">
        <v>3106</v>
      </c>
      <c r="O13" s="53">
        <v>3612</v>
      </c>
      <c r="P13" s="53">
        <v>4119</v>
      </c>
      <c r="Q13" s="53">
        <v>4538</v>
      </c>
      <c r="R13" s="53">
        <v>4966</v>
      </c>
      <c r="S13" s="53">
        <v>5341</v>
      </c>
      <c r="T13" s="53">
        <v>5802</v>
      </c>
      <c r="U13" s="53">
        <v>7211</v>
      </c>
      <c r="V13" s="53">
        <v>8373</v>
      </c>
      <c r="W13" s="53">
        <v>9540</v>
      </c>
      <c r="X13" s="53">
        <v>10716</v>
      </c>
      <c r="Y13" s="53">
        <v>11880</v>
      </c>
      <c r="Z13" s="53">
        <v>13104</v>
      </c>
      <c r="AA13" s="53">
        <v>14173</v>
      </c>
      <c r="AB13" s="53">
        <v>15312</v>
      </c>
      <c r="AC13" s="53">
        <v>16565</v>
      </c>
      <c r="AD13" s="53">
        <v>17920</v>
      </c>
      <c r="AE13" s="53">
        <v>19494</v>
      </c>
      <c r="AF13" s="53">
        <v>20894</v>
      </c>
      <c r="AG13" s="53">
        <v>22302</v>
      </c>
      <c r="AH13" s="53">
        <v>23727</v>
      </c>
      <c r="AI13" s="53">
        <v>25198</v>
      </c>
      <c r="AJ13" s="2" t="s">
        <v>11</v>
      </c>
      <c r="AK13" s="37" t="s">
        <v>59</v>
      </c>
      <c r="AL13" s="2" t="s">
        <v>59</v>
      </c>
      <c r="AM13" s="2"/>
    </row>
    <row r="14" spans="1:39" x14ac:dyDescent="0.25">
      <c r="A14" s="2" t="s">
        <v>12</v>
      </c>
      <c r="B14" s="3"/>
      <c r="C14" s="3"/>
      <c r="D14" s="53"/>
      <c r="E14" s="53"/>
      <c r="F14" s="53">
        <v>827</v>
      </c>
      <c r="G14" s="53">
        <v>1072</v>
      </c>
      <c r="H14" s="53">
        <v>1282</v>
      </c>
      <c r="I14" s="53">
        <v>1509</v>
      </c>
      <c r="J14" s="53">
        <v>1794</v>
      </c>
      <c r="K14" s="53">
        <v>2119</v>
      </c>
      <c r="L14" s="53">
        <v>2566</v>
      </c>
      <c r="M14" s="53">
        <v>3042</v>
      </c>
      <c r="N14" s="53">
        <v>3554</v>
      </c>
      <c r="O14" s="53">
        <v>4088</v>
      </c>
      <c r="P14" s="53">
        <v>4623</v>
      </c>
      <c r="Q14" s="53">
        <v>5070</v>
      </c>
      <c r="R14" s="53">
        <v>5528</v>
      </c>
      <c r="S14" s="53">
        <v>5994</v>
      </c>
      <c r="T14" s="53">
        <v>6554</v>
      </c>
      <c r="U14" s="53">
        <v>8463</v>
      </c>
      <c r="V14" s="53">
        <v>10169</v>
      </c>
      <c r="W14" s="53">
        <v>11914</v>
      </c>
      <c r="X14" s="53">
        <v>13680</v>
      </c>
      <c r="Y14" s="53">
        <v>15466</v>
      </c>
      <c r="Z14" s="53">
        <v>17438</v>
      </c>
      <c r="AA14" s="53">
        <v>19288</v>
      </c>
      <c r="AB14" s="53">
        <v>21222</v>
      </c>
      <c r="AC14" s="53">
        <v>23250</v>
      </c>
      <c r="AD14" s="53">
        <v>25436</v>
      </c>
      <c r="AE14" s="53">
        <v>27969</v>
      </c>
      <c r="AF14" s="53">
        <v>30292</v>
      </c>
      <c r="AG14" s="53">
        <v>32632</v>
      </c>
      <c r="AH14" s="53">
        <v>34993</v>
      </c>
      <c r="AI14" s="53">
        <v>37324</v>
      </c>
      <c r="AJ14" s="2" t="s">
        <v>12</v>
      </c>
      <c r="AK14" s="37" t="s">
        <v>73</v>
      </c>
      <c r="AL14" s="2" t="s">
        <v>53</v>
      </c>
      <c r="AM14" s="2" t="s">
        <v>59</v>
      </c>
    </row>
    <row r="15" spans="1:39" x14ac:dyDescent="0.25">
      <c r="A15" s="2" t="s">
        <v>13</v>
      </c>
      <c r="B15" s="3"/>
      <c r="C15" s="3"/>
      <c r="D15" s="53"/>
      <c r="E15" s="53"/>
      <c r="F15" s="53">
        <v>463</v>
      </c>
      <c r="G15" s="53">
        <v>642</v>
      </c>
      <c r="H15" s="53">
        <v>794</v>
      </c>
      <c r="I15" s="53">
        <v>961</v>
      </c>
      <c r="J15" s="53">
        <v>1146</v>
      </c>
      <c r="K15" s="53">
        <v>1352</v>
      </c>
      <c r="L15" s="53">
        <v>1639</v>
      </c>
      <c r="M15" s="53">
        <v>1941</v>
      </c>
      <c r="N15" s="53">
        <v>2258</v>
      </c>
      <c r="O15" s="53">
        <v>2595</v>
      </c>
      <c r="P15" s="53">
        <v>2921</v>
      </c>
      <c r="Q15" s="53">
        <v>3169</v>
      </c>
      <c r="R15" s="53">
        <v>3421</v>
      </c>
      <c r="S15" s="53">
        <v>3688</v>
      </c>
      <c r="T15" s="53">
        <v>4029</v>
      </c>
      <c r="U15" s="53">
        <v>5254</v>
      </c>
      <c r="V15" s="53">
        <v>6347</v>
      </c>
      <c r="W15" s="53">
        <v>7471</v>
      </c>
      <c r="X15" s="53">
        <v>8619</v>
      </c>
      <c r="Y15" s="53">
        <v>9794</v>
      </c>
      <c r="Z15" s="53">
        <v>11115</v>
      </c>
      <c r="AA15" s="53">
        <v>12356</v>
      </c>
      <c r="AB15" s="53">
        <v>13671</v>
      </c>
      <c r="AC15" s="53">
        <v>15077</v>
      </c>
      <c r="AD15" s="53">
        <v>16613</v>
      </c>
      <c r="AE15" s="53">
        <v>18392</v>
      </c>
      <c r="AF15" s="53">
        <v>20009</v>
      </c>
      <c r="AG15" s="53">
        <v>21640</v>
      </c>
      <c r="AH15" s="53">
        <v>23245</v>
      </c>
      <c r="AI15" s="53">
        <v>24658</v>
      </c>
      <c r="AJ15" s="2" t="s">
        <v>13</v>
      </c>
      <c r="AK15" s="37" t="s">
        <v>55</v>
      </c>
      <c r="AL15" s="2" t="s">
        <v>55</v>
      </c>
      <c r="AM15" s="2"/>
    </row>
    <row r="16" spans="1:39" x14ac:dyDescent="0.25">
      <c r="A16" s="2" t="s">
        <v>14</v>
      </c>
      <c r="B16" s="3"/>
      <c r="C16" s="3"/>
      <c r="D16" s="53"/>
      <c r="E16" s="53"/>
      <c r="F16" s="53">
        <v>18</v>
      </c>
      <c r="G16" s="53">
        <v>22</v>
      </c>
      <c r="H16" s="53">
        <v>25</v>
      </c>
      <c r="I16" s="53">
        <v>28</v>
      </c>
      <c r="J16" s="53">
        <v>33</v>
      </c>
      <c r="K16" s="53">
        <v>45</v>
      </c>
      <c r="L16" s="53">
        <v>64</v>
      </c>
      <c r="M16" s="53">
        <v>86</v>
      </c>
      <c r="N16" s="53">
        <v>113</v>
      </c>
      <c r="O16" s="53">
        <v>141</v>
      </c>
      <c r="P16" s="53">
        <v>172</v>
      </c>
      <c r="Q16" s="53">
        <v>199</v>
      </c>
      <c r="R16" s="53">
        <v>226</v>
      </c>
      <c r="S16" s="53">
        <v>255</v>
      </c>
      <c r="T16" s="53">
        <v>279</v>
      </c>
      <c r="U16" s="53">
        <v>360</v>
      </c>
      <c r="V16" s="53">
        <v>421</v>
      </c>
      <c r="W16" s="53">
        <v>479</v>
      </c>
      <c r="X16" s="53">
        <v>537</v>
      </c>
      <c r="Y16" s="53">
        <v>595</v>
      </c>
      <c r="Z16" s="53">
        <v>652</v>
      </c>
      <c r="AA16" s="53">
        <v>692</v>
      </c>
      <c r="AB16" s="53">
        <v>732</v>
      </c>
      <c r="AC16" s="53">
        <v>775</v>
      </c>
      <c r="AD16" s="53">
        <v>821</v>
      </c>
      <c r="AE16" s="53">
        <v>879</v>
      </c>
      <c r="AF16" s="53">
        <v>927</v>
      </c>
      <c r="AG16" s="53">
        <v>975</v>
      </c>
      <c r="AH16" s="53">
        <v>1022</v>
      </c>
      <c r="AI16" s="53">
        <v>1072</v>
      </c>
      <c r="AJ16" s="2" t="s">
        <v>14</v>
      </c>
      <c r="AK16" s="37" t="s">
        <v>65</v>
      </c>
      <c r="AL16" s="2" t="s">
        <v>65</v>
      </c>
      <c r="AM16" s="2"/>
    </row>
    <row r="17" spans="1:39" x14ac:dyDescent="0.25">
      <c r="A17" s="2" t="s">
        <v>15</v>
      </c>
      <c r="B17" s="3"/>
      <c r="C17" s="3"/>
      <c r="D17" s="53"/>
      <c r="E17" s="53"/>
      <c r="F17" s="53">
        <v>1014</v>
      </c>
      <c r="G17" s="53">
        <v>1446</v>
      </c>
      <c r="H17" s="53">
        <v>1816</v>
      </c>
      <c r="I17" s="53">
        <v>2221</v>
      </c>
      <c r="J17" s="53">
        <v>2668</v>
      </c>
      <c r="K17" s="53">
        <v>3189</v>
      </c>
      <c r="L17" s="53">
        <v>3877</v>
      </c>
      <c r="M17" s="53">
        <v>4590</v>
      </c>
      <c r="N17" s="53">
        <v>5326</v>
      </c>
      <c r="O17" s="53">
        <v>6104</v>
      </c>
      <c r="P17" s="53">
        <v>6882</v>
      </c>
      <c r="Q17" s="53">
        <v>7480</v>
      </c>
      <c r="R17" s="53">
        <v>8081</v>
      </c>
      <c r="S17" s="53">
        <v>8700</v>
      </c>
      <c r="T17" s="53">
        <v>9523</v>
      </c>
      <c r="U17" s="53">
        <v>12904</v>
      </c>
      <c r="V17" s="53">
        <v>15832</v>
      </c>
      <c r="W17" s="53">
        <v>18850</v>
      </c>
      <c r="X17" s="53">
        <v>21935</v>
      </c>
      <c r="Y17" s="53">
        <v>25074</v>
      </c>
      <c r="Z17" s="53">
        <v>28845</v>
      </c>
      <c r="AA17" s="53">
        <v>32248</v>
      </c>
      <c r="AB17" s="53">
        <v>35862</v>
      </c>
      <c r="AC17" s="53">
        <v>39671</v>
      </c>
      <c r="AD17" s="53">
        <v>43756</v>
      </c>
      <c r="AE17" s="53">
        <v>48735</v>
      </c>
      <c r="AF17" s="53">
        <v>53063</v>
      </c>
      <c r="AG17" s="53">
        <v>57436</v>
      </c>
      <c r="AH17" s="53">
        <v>61777</v>
      </c>
      <c r="AI17" s="53">
        <v>65564</v>
      </c>
      <c r="AJ17" s="2" t="s">
        <v>15</v>
      </c>
      <c r="AK17" s="37" t="s">
        <v>58</v>
      </c>
      <c r="AL17" s="2" t="s">
        <v>58</v>
      </c>
      <c r="AM17" s="2"/>
    </row>
    <row r="18" spans="1:39" x14ac:dyDescent="0.25">
      <c r="A18" s="2" t="s">
        <v>16</v>
      </c>
      <c r="B18" s="3"/>
      <c r="C18" s="3"/>
      <c r="D18" s="53"/>
      <c r="E18" s="53"/>
      <c r="F18" s="53">
        <v>1528</v>
      </c>
      <c r="G18" s="53">
        <v>2129</v>
      </c>
      <c r="H18" s="53">
        <v>2633</v>
      </c>
      <c r="I18" s="53">
        <v>3189</v>
      </c>
      <c r="J18" s="53">
        <v>3803</v>
      </c>
      <c r="K18" s="53">
        <v>4548</v>
      </c>
      <c r="L18" s="53">
        <v>5543</v>
      </c>
      <c r="M18" s="53">
        <v>6577</v>
      </c>
      <c r="N18" s="53">
        <v>7661</v>
      </c>
      <c r="O18" s="53">
        <v>8802</v>
      </c>
      <c r="P18" s="53">
        <v>9948</v>
      </c>
      <c r="Q18" s="53">
        <v>10820</v>
      </c>
      <c r="R18" s="53">
        <v>11707</v>
      </c>
      <c r="S18" s="53">
        <v>12612</v>
      </c>
      <c r="T18" s="53">
        <v>13823</v>
      </c>
      <c r="U18" s="53">
        <v>18663</v>
      </c>
      <c r="V18" s="53">
        <v>22885</v>
      </c>
      <c r="W18" s="53">
        <v>27236</v>
      </c>
      <c r="X18" s="53">
        <v>31664</v>
      </c>
      <c r="Y18" s="53">
        <v>36165</v>
      </c>
      <c r="Z18" s="53">
        <v>41557</v>
      </c>
      <c r="AA18" s="53">
        <v>46390</v>
      </c>
      <c r="AB18" s="53">
        <v>51563</v>
      </c>
      <c r="AC18" s="53">
        <v>57037</v>
      </c>
      <c r="AD18" s="53">
        <v>62910</v>
      </c>
      <c r="AE18" s="53">
        <v>70096</v>
      </c>
      <c r="AF18" s="53">
        <v>76351</v>
      </c>
      <c r="AG18" s="53">
        <v>82691</v>
      </c>
      <c r="AH18" s="53">
        <v>89023</v>
      </c>
      <c r="AI18" s="53">
        <v>94799</v>
      </c>
      <c r="AJ18" s="2" t="s">
        <v>16</v>
      </c>
      <c r="AK18" s="37" t="s">
        <v>53</v>
      </c>
      <c r="AL18" s="2" t="s">
        <v>53</v>
      </c>
      <c r="AM18" s="2"/>
    </row>
    <row r="19" spans="1:39" x14ac:dyDescent="0.25">
      <c r="A19" s="2" t="s">
        <v>17</v>
      </c>
      <c r="B19" s="3"/>
      <c r="C19" s="3"/>
      <c r="D19" s="53"/>
      <c r="E19" s="53"/>
      <c r="F19" s="53">
        <v>2743</v>
      </c>
      <c r="G19" s="53">
        <v>3877</v>
      </c>
      <c r="H19" s="53">
        <v>4834</v>
      </c>
      <c r="I19" s="53">
        <v>5901</v>
      </c>
      <c r="J19" s="53">
        <v>7075</v>
      </c>
      <c r="K19" s="53">
        <v>8507</v>
      </c>
      <c r="L19" s="53">
        <v>10426</v>
      </c>
      <c r="M19" s="53">
        <v>12423</v>
      </c>
      <c r="N19" s="53">
        <v>14530</v>
      </c>
      <c r="O19" s="53">
        <v>16739</v>
      </c>
      <c r="P19" s="53">
        <v>18960</v>
      </c>
      <c r="Q19" s="53">
        <v>20627</v>
      </c>
      <c r="R19" s="53">
        <v>22312</v>
      </c>
      <c r="S19" s="53">
        <v>24042</v>
      </c>
      <c r="T19" s="53">
        <v>26286</v>
      </c>
      <c r="U19" s="53">
        <v>34661</v>
      </c>
      <c r="V19" s="53">
        <v>41729</v>
      </c>
      <c r="W19" s="53">
        <v>49000</v>
      </c>
      <c r="X19" s="53">
        <v>56419</v>
      </c>
      <c r="Y19" s="53">
        <v>63958</v>
      </c>
      <c r="Z19" s="53">
        <v>73072</v>
      </c>
      <c r="AA19" s="53">
        <v>81182</v>
      </c>
      <c r="AB19" s="53">
        <v>89864</v>
      </c>
      <c r="AC19" s="53">
        <v>99192</v>
      </c>
      <c r="AD19" s="53">
        <v>109382</v>
      </c>
      <c r="AE19" s="53">
        <v>121853</v>
      </c>
      <c r="AF19" s="53">
        <v>132695</v>
      </c>
      <c r="AG19" s="53">
        <v>143626</v>
      </c>
      <c r="AH19" s="53">
        <v>154523</v>
      </c>
      <c r="AI19" s="53">
        <v>164318</v>
      </c>
      <c r="AJ19" s="2" t="s">
        <v>17</v>
      </c>
      <c r="AK19" s="37" t="s">
        <v>53</v>
      </c>
      <c r="AL19" s="2" t="s">
        <v>53</v>
      </c>
      <c r="AM19" s="2"/>
    </row>
    <row r="20" spans="1:39" x14ac:dyDescent="0.25">
      <c r="A20" s="2" t="s">
        <v>18</v>
      </c>
      <c r="B20" s="3"/>
      <c r="C20" s="3"/>
      <c r="D20" s="53"/>
      <c r="E20" s="53"/>
      <c r="F20" s="53">
        <v>592</v>
      </c>
      <c r="G20" s="53">
        <v>836</v>
      </c>
      <c r="H20" s="53">
        <v>1046</v>
      </c>
      <c r="I20" s="53">
        <v>1275</v>
      </c>
      <c r="J20" s="53">
        <v>1529</v>
      </c>
      <c r="K20" s="53">
        <v>1807</v>
      </c>
      <c r="L20" s="53">
        <v>2197</v>
      </c>
      <c r="M20" s="53">
        <v>2606</v>
      </c>
      <c r="N20" s="53">
        <v>3037</v>
      </c>
      <c r="O20" s="53">
        <v>3489</v>
      </c>
      <c r="P20" s="53">
        <v>3928</v>
      </c>
      <c r="Q20" s="53">
        <v>4265</v>
      </c>
      <c r="R20" s="53">
        <v>4606</v>
      </c>
      <c r="S20" s="53">
        <v>4964</v>
      </c>
      <c r="T20" s="53">
        <v>5421</v>
      </c>
      <c r="U20" s="53">
        <v>7038</v>
      </c>
      <c r="V20" s="53">
        <v>8496</v>
      </c>
      <c r="W20" s="53">
        <v>9996</v>
      </c>
      <c r="X20" s="53">
        <v>11527</v>
      </c>
      <c r="Y20" s="53">
        <v>13094</v>
      </c>
      <c r="Z20" s="53">
        <v>14862</v>
      </c>
      <c r="AA20" s="53">
        <v>16528</v>
      </c>
      <c r="AB20" s="53">
        <v>18300</v>
      </c>
      <c r="AC20" s="53">
        <v>20200</v>
      </c>
      <c r="AD20" s="53">
        <v>22282</v>
      </c>
      <c r="AE20" s="53">
        <v>24702</v>
      </c>
      <c r="AF20" s="53">
        <v>26911</v>
      </c>
      <c r="AG20" s="53">
        <v>29136</v>
      </c>
      <c r="AH20" s="53">
        <v>31305</v>
      </c>
      <c r="AI20" s="53">
        <v>33202</v>
      </c>
      <c r="AJ20" s="2" t="s">
        <v>18</v>
      </c>
      <c r="AK20" s="37" t="s">
        <v>55</v>
      </c>
      <c r="AL20" s="2" t="s">
        <v>55</v>
      </c>
      <c r="AM20" s="2"/>
    </row>
    <row r="21" spans="1:39" x14ac:dyDescent="0.25">
      <c r="A21" s="2" t="s">
        <v>19</v>
      </c>
      <c r="B21" s="3"/>
      <c r="C21" s="3"/>
      <c r="D21" s="53"/>
      <c r="E21" s="53"/>
      <c r="F21" s="53">
        <v>1188</v>
      </c>
      <c r="G21" s="53">
        <v>1631</v>
      </c>
      <c r="H21" s="53">
        <v>2013</v>
      </c>
      <c r="I21" s="53">
        <v>2427</v>
      </c>
      <c r="J21" s="53">
        <v>2905</v>
      </c>
      <c r="K21" s="53">
        <v>3452</v>
      </c>
      <c r="L21" s="53">
        <v>4226</v>
      </c>
      <c r="M21" s="53">
        <v>5051</v>
      </c>
      <c r="N21" s="53">
        <v>5923</v>
      </c>
      <c r="O21" s="53">
        <v>6853</v>
      </c>
      <c r="P21" s="53">
        <v>7747</v>
      </c>
      <c r="Q21" s="53">
        <v>8425</v>
      </c>
      <c r="R21" s="53">
        <v>9113</v>
      </c>
      <c r="S21" s="53">
        <v>9860</v>
      </c>
      <c r="T21" s="53">
        <v>10800</v>
      </c>
      <c r="U21" s="53">
        <v>13823</v>
      </c>
      <c r="V21" s="53">
        <v>16487</v>
      </c>
      <c r="W21" s="53">
        <v>19234</v>
      </c>
      <c r="X21" s="53">
        <v>22037</v>
      </c>
      <c r="Y21" s="53">
        <v>24918</v>
      </c>
      <c r="Z21" s="53">
        <v>28173</v>
      </c>
      <c r="AA21" s="53">
        <v>31197</v>
      </c>
      <c r="AB21" s="53">
        <v>34441</v>
      </c>
      <c r="AC21" s="53">
        <v>37971</v>
      </c>
      <c r="AD21" s="53">
        <v>41872</v>
      </c>
      <c r="AE21" s="53">
        <v>46406</v>
      </c>
      <c r="AF21" s="53">
        <v>50520</v>
      </c>
      <c r="AG21" s="53">
        <v>54658</v>
      </c>
      <c r="AH21" s="53">
        <v>58819</v>
      </c>
      <c r="AI21" s="53">
        <v>62801</v>
      </c>
      <c r="AJ21" s="2" t="s">
        <v>19</v>
      </c>
      <c r="AK21" s="37" t="s">
        <v>54</v>
      </c>
      <c r="AL21" s="2" t="s">
        <v>54</v>
      </c>
      <c r="AM21" s="2"/>
    </row>
    <row r="22" spans="1:39" ht="30" x14ac:dyDescent="0.25">
      <c r="A22" s="2" t="s">
        <v>20</v>
      </c>
      <c r="B22" s="3"/>
      <c r="C22" s="3"/>
      <c r="D22" s="53"/>
      <c r="E22" s="53"/>
      <c r="F22" s="53">
        <v>61</v>
      </c>
      <c r="G22" s="53">
        <v>86</v>
      </c>
      <c r="H22" s="53">
        <v>107</v>
      </c>
      <c r="I22" s="53">
        <v>131</v>
      </c>
      <c r="J22" s="53">
        <v>157</v>
      </c>
      <c r="K22" s="53">
        <v>192</v>
      </c>
      <c r="L22" s="53">
        <v>241</v>
      </c>
      <c r="M22" s="53">
        <v>294</v>
      </c>
      <c r="N22" s="53">
        <v>352</v>
      </c>
      <c r="O22" s="53">
        <v>413</v>
      </c>
      <c r="P22" s="53">
        <v>475</v>
      </c>
      <c r="Q22" s="53">
        <v>523</v>
      </c>
      <c r="R22" s="53">
        <v>574</v>
      </c>
      <c r="S22" s="53">
        <v>626</v>
      </c>
      <c r="T22" s="53">
        <v>682</v>
      </c>
      <c r="U22" s="53">
        <v>881</v>
      </c>
      <c r="V22" s="53">
        <v>1042</v>
      </c>
      <c r="W22" s="53">
        <v>1204</v>
      </c>
      <c r="X22" s="53">
        <v>1369</v>
      </c>
      <c r="Y22" s="53">
        <v>1537</v>
      </c>
      <c r="Z22" s="53">
        <v>1726</v>
      </c>
      <c r="AA22" s="53">
        <v>1884</v>
      </c>
      <c r="AB22" s="53">
        <v>2060</v>
      </c>
      <c r="AC22" s="53">
        <v>2254</v>
      </c>
      <c r="AD22" s="53">
        <v>2472</v>
      </c>
      <c r="AE22" s="53">
        <v>2739</v>
      </c>
      <c r="AF22" s="53">
        <v>2972</v>
      </c>
      <c r="AG22" s="53">
        <v>3210</v>
      </c>
      <c r="AH22" s="53">
        <v>3448</v>
      </c>
      <c r="AI22" s="53">
        <v>3676</v>
      </c>
      <c r="AJ22" s="2" t="s">
        <v>20</v>
      </c>
      <c r="AK22" s="37" t="s">
        <v>75</v>
      </c>
      <c r="AL22" s="2" t="s">
        <v>65</v>
      </c>
      <c r="AM22" s="2" t="s">
        <v>56</v>
      </c>
    </row>
    <row r="23" spans="1:39" x14ac:dyDescent="0.25">
      <c r="A23" s="2" t="s">
        <v>21</v>
      </c>
      <c r="B23" s="3"/>
      <c r="C23" s="3"/>
      <c r="D23" s="53"/>
      <c r="E23" s="53"/>
      <c r="F23" s="53">
        <v>676</v>
      </c>
      <c r="G23" s="53">
        <v>914</v>
      </c>
      <c r="H23" s="53">
        <v>1115</v>
      </c>
      <c r="I23" s="53">
        <v>1331</v>
      </c>
      <c r="J23" s="53">
        <v>1569</v>
      </c>
      <c r="K23" s="53">
        <v>1857</v>
      </c>
      <c r="L23" s="53">
        <v>2245</v>
      </c>
      <c r="M23" s="53">
        <v>2654</v>
      </c>
      <c r="N23" s="53">
        <v>3079</v>
      </c>
      <c r="O23" s="53">
        <v>3528</v>
      </c>
      <c r="P23" s="53">
        <v>3976</v>
      </c>
      <c r="Q23" s="53">
        <v>4321</v>
      </c>
      <c r="R23" s="53">
        <v>4672</v>
      </c>
      <c r="S23" s="53">
        <v>5030</v>
      </c>
      <c r="T23" s="53">
        <v>5501</v>
      </c>
      <c r="U23" s="53">
        <v>7403</v>
      </c>
      <c r="V23" s="53">
        <v>9048</v>
      </c>
      <c r="W23" s="53">
        <v>10738</v>
      </c>
      <c r="X23" s="53">
        <v>12457</v>
      </c>
      <c r="Y23" s="53">
        <v>14203</v>
      </c>
      <c r="Z23" s="53">
        <v>16277</v>
      </c>
      <c r="AA23" s="53">
        <v>18125</v>
      </c>
      <c r="AB23" s="53">
        <v>20103</v>
      </c>
      <c r="AC23" s="53">
        <v>22200</v>
      </c>
      <c r="AD23" s="53">
        <v>24454</v>
      </c>
      <c r="AE23" s="53">
        <v>27204</v>
      </c>
      <c r="AF23" s="53">
        <v>29598</v>
      </c>
      <c r="AG23" s="53">
        <v>32040</v>
      </c>
      <c r="AH23" s="53">
        <v>34483</v>
      </c>
      <c r="AI23" s="53">
        <v>36766</v>
      </c>
      <c r="AJ23" s="2" t="s">
        <v>21</v>
      </c>
      <c r="AK23" s="37" t="s">
        <v>76</v>
      </c>
      <c r="AL23" s="2" t="s">
        <v>57</v>
      </c>
      <c r="AM23" s="2" t="s">
        <v>58</v>
      </c>
    </row>
    <row r="24" spans="1:39" x14ac:dyDescent="0.25">
      <c r="A24" s="2" t="s">
        <v>22</v>
      </c>
      <c r="B24" s="3"/>
      <c r="C24" s="3"/>
      <c r="D24" s="53"/>
      <c r="E24" s="53"/>
      <c r="F24" s="53">
        <v>1036</v>
      </c>
      <c r="G24" s="53">
        <v>1334</v>
      </c>
      <c r="H24" s="53">
        <v>1579</v>
      </c>
      <c r="I24" s="53">
        <v>1840</v>
      </c>
      <c r="J24" s="53">
        <v>2122</v>
      </c>
      <c r="K24" s="53">
        <v>2504</v>
      </c>
      <c r="L24" s="53">
        <v>3034</v>
      </c>
      <c r="M24" s="53">
        <v>3622</v>
      </c>
      <c r="N24" s="53">
        <v>4255</v>
      </c>
      <c r="O24" s="53">
        <v>4920</v>
      </c>
      <c r="P24" s="53">
        <v>5599</v>
      </c>
      <c r="Q24" s="53">
        <v>6144</v>
      </c>
      <c r="R24" s="53">
        <v>6696</v>
      </c>
      <c r="S24" s="53">
        <v>7271</v>
      </c>
      <c r="T24" s="53">
        <v>7911</v>
      </c>
      <c r="U24" s="53">
        <v>10331</v>
      </c>
      <c r="V24" s="53">
        <v>12255</v>
      </c>
      <c r="W24" s="53">
        <v>14206</v>
      </c>
      <c r="X24" s="53">
        <v>16187</v>
      </c>
      <c r="Y24" s="53">
        <v>18199</v>
      </c>
      <c r="Z24" s="53">
        <v>20504</v>
      </c>
      <c r="AA24" s="53">
        <v>22476</v>
      </c>
      <c r="AB24" s="53">
        <v>24534</v>
      </c>
      <c r="AC24" s="53">
        <v>26735</v>
      </c>
      <c r="AD24" s="53">
        <v>29156</v>
      </c>
      <c r="AE24" s="53">
        <v>32084</v>
      </c>
      <c r="AF24" s="53">
        <v>34626</v>
      </c>
      <c r="AG24" s="53">
        <v>37184</v>
      </c>
      <c r="AH24" s="53">
        <v>39741</v>
      </c>
      <c r="AI24" s="53">
        <v>42238</v>
      </c>
      <c r="AJ24" s="2" t="s">
        <v>22</v>
      </c>
      <c r="AK24" s="37" t="s">
        <v>76</v>
      </c>
      <c r="AL24" s="2" t="s">
        <v>57</v>
      </c>
      <c r="AM24" s="2" t="s">
        <v>58</v>
      </c>
    </row>
    <row r="25" spans="1:39" x14ac:dyDescent="0.25">
      <c r="A25" s="2" t="s">
        <v>23</v>
      </c>
      <c r="B25" s="3"/>
      <c r="C25" s="3"/>
      <c r="D25" s="53"/>
      <c r="E25" s="53"/>
      <c r="F25" s="53">
        <v>792</v>
      </c>
      <c r="G25" s="53">
        <v>1143</v>
      </c>
      <c r="H25" s="53">
        <v>1448</v>
      </c>
      <c r="I25" s="53">
        <v>1783</v>
      </c>
      <c r="J25" s="53">
        <v>2152</v>
      </c>
      <c r="K25" s="53">
        <v>2542</v>
      </c>
      <c r="L25" s="53">
        <v>3078</v>
      </c>
      <c r="M25" s="53">
        <v>3623</v>
      </c>
      <c r="N25" s="53">
        <v>4200</v>
      </c>
      <c r="O25" s="53">
        <v>4797</v>
      </c>
      <c r="P25" s="53">
        <v>5382</v>
      </c>
      <c r="Q25" s="53">
        <v>5840</v>
      </c>
      <c r="R25" s="53">
        <v>6304</v>
      </c>
      <c r="S25" s="53">
        <v>6797</v>
      </c>
      <c r="T25" s="53">
        <v>7427</v>
      </c>
      <c r="U25" s="53">
        <v>9841</v>
      </c>
      <c r="V25" s="53">
        <v>12023</v>
      </c>
      <c r="W25" s="53">
        <v>14276</v>
      </c>
      <c r="X25" s="53">
        <v>16579</v>
      </c>
      <c r="Y25" s="53">
        <v>18941</v>
      </c>
      <c r="Z25" s="53">
        <v>21607</v>
      </c>
      <c r="AA25" s="53">
        <v>24166</v>
      </c>
      <c r="AB25" s="53">
        <v>26859</v>
      </c>
      <c r="AC25" s="53">
        <v>29710</v>
      </c>
      <c r="AD25" s="53">
        <v>32793</v>
      </c>
      <c r="AE25" s="53">
        <v>36355</v>
      </c>
      <c r="AF25" s="53">
        <v>39643</v>
      </c>
      <c r="AG25" s="53">
        <v>42952</v>
      </c>
      <c r="AH25" s="53">
        <v>46256</v>
      </c>
      <c r="AI25" s="53">
        <v>49037</v>
      </c>
      <c r="AJ25" s="2" t="s">
        <v>23</v>
      </c>
      <c r="AK25" s="37" t="s">
        <v>54</v>
      </c>
      <c r="AL25" s="2" t="s">
        <v>54</v>
      </c>
      <c r="AM25" s="2"/>
    </row>
    <row r="26" spans="1:39" x14ac:dyDescent="0.25">
      <c r="A26" s="2" t="s">
        <v>24</v>
      </c>
      <c r="B26" s="3"/>
      <c r="C26" s="3"/>
      <c r="D26" s="53"/>
      <c r="E26" s="53"/>
      <c r="F26" s="53">
        <v>1822</v>
      </c>
      <c r="G26" s="53">
        <v>2387</v>
      </c>
      <c r="H26" s="53">
        <v>2854</v>
      </c>
      <c r="I26" s="53">
        <v>3362</v>
      </c>
      <c r="J26" s="53">
        <v>4012</v>
      </c>
      <c r="K26" s="53">
        <v>4820</v>
      </c>
      <c r="L26" s="53">
        <v>5975</v>
      </c>
      <c r="M26" s="53">
        <v>7286</v>
      </c>
      <c r="N26" s="53">
        <v>8676</v>
      </c>
      <c r="O26" s="53">
        <v>10148</v>
      </c>
      <c r="P26" s="53">
        <v>11613</v>
      </c>
      <c r="Q26" s="53">
        <v>12809</v>
      </c>
      <c r="R26" s="53">
        <v>14033</v>
      </c>
      <c r="S26" s="53">
        <v>15117</v>
      </c>
      <c r="T26" s="53">
        <v>16483</v>
      </c>
      <c r="U26" s="53">
        <v>21181</v>
      </c>
      <c r="V26" s="53">
        <v>25168</v>
      </c>
      <c r="W26" s="53">
        <v>29195</v>
      </c>
      <c r="X26" s="53">
        <v>33261</v>
      </c>
      <c r="Y26" s="53">
        <v>37296</v>
      </c>
      <c r="Z26" s="53">
        <v>41558</v>
      </c>
      <c r="AA26" s="53">
        <v>45414</v>
      </c>
      <c r="AB26" s="53">
        <v>49504</v>
      </c>
      <c r="AC26" s="53">
        <v>53911</v>
      </c>
      <c r="AD26" s="53">
        <v>58675</v>
      </c>
      <c r="AE26" s="53">
        <v>64197</v>
      </c>
      <c r="AF26" s="53">
        <v>69161</v>
      </c>
      <c r="AG26" s="53">
        <v>74159</v>
      </c>
      <c r="AH26" s="53">
        <v>79227</v>
      </c>
      <c r="AI26" s="53">
        <v>84266</v>
      </c>
      <c r="AJ26" s="2" t="s">
        <v>24</v>
      </c>
      <c r="AK26" s="37" t="s">
        <v>54</v>
      </c>
      <c r="AL26" s="2" t="s">
        <v>54</v>
      </c>
      <c r="AM26" s="2"/>
    </row>
    <row r="27" spans="1:39" x14ac:dyDescent="0.25">
      <c r="A27" s="2" t="s">
        <v>25</v>
      </c>
      <c r="B27" s="3"/>
      <c r="C27" s="3"/>
      <c r="D27" s="53"/>
      <c r="E27" s="53"/>
      <c r="F27" s="53">
        <v>94</v>
      </c>
      <c r="G27" s="53">
        <v>115</v>
      </c>
      <c r="H27" s="53">
        <v>133</v>
      </c>
      <c r="I27" s="53">
        <v>151</v>
      </c>
      <c r="J27" s="53">
        <v>171</v>
      </c>
      <c r="K27" s="53">
        <v>200</v>
      </c>
      <c r="L27" s="53">
        <v>241</v>
      </c>
      <c r="M27" s="53">
        <v>288</v>
      </c>
      <c r="N27" s="53">
        <v>337</v>
      </c>
      <c r="O27" s="53">
        <v>388</v>
      </c>
      <c r="P27" s="53">
        <v>442</v>
      </c>
      <c r="Q27" s="53">
        <v>486</v>
      </c>
      <c r="R27" s="53">
        <v>533</v>
      </c>
      <c r="S27" s="53">
        <v>581</v>
      </c>
      <c r="T27" s="53">
        <v>634</v>
      </c>
      <c r="U27" s="53">
        <v>835</v>
      </c>
      <c r="V27" s="53">
        <v>997</v>
      </c>
      <c r="W27" s="53">
        <v>1162</v>
      </c>
      <c r="X27" s="53">
        <v>1328</v>
      </c>
      <c r="Y27" s="53">
        <v>1497</v>
      </c>
      <c r="Z27" s="53">
        <v>1688</v>
      </c>
      <c r="AA27" s="53">
        <v>1850</v>
      </c>
      <c r="AB27" s="53">
        <v>2025</v>
      </c>
      <c r="AC27" s="53">
        <v>2210</v>
      </c>
      <c r="AD27" s="53">
        <v>2411</v>
      </c>
      <c r="AE27" s="53">
        <v>2655</v>
      </c>
      <c r="AF27" s="53">
        <v>2863</v>
      </c>
      <c r="AG27" s="53">
        <v>3081</v>
      </c>
      <c r="AH27" s="53">
        <v>3300</v>
      </c>
      <c r="AI27" s="53">
        <v>3525</v>
      </c>
      <c r="AJ27" s="2" t="s">
        <v>25</v>
      </c>
      <c r="AK27" s="37" t="s">
        <v>61</v>
      </c>
      <c r="AL27" s="2" t="s">
        <v>61</v>
      </c>
      <c r="AM27" s="2"/>
    </row>
    <row r="28" spans="1:39" x14ac:dyDescent="0.25">
      <c r="A28" s="2" t="s">
        <v>26</v>
      </c>
      <c r="B28" s="3"/>
      <c r="C28" s="3"/>
      <c r="D28" s="53"/>
      <c r="E28" s="53"/>
      <c r="F28" s="53">
        <v>599</v>
      </c>
      <c r="G28" s="53">
        <v>816</v>
      </c>
      <c r="H28" s="53">
        <v>999</v>
      </c>
      <c r="I28" s="53">
        <v>1197</v>
      </c>
      <c r="J28" s="53">
        <v>1428</v>
      </c>
      <c r="K28" s="53">
        <v>1688</v>
      </c>
      <c r="L28" s="53">
        <v>2052</v>
      </c>
      <c r="M28" s="53">
        <v>2444</v>
      </c>
      <c r="N28" s="53">
        <v>2857</v>
      </c>
      <c r="O28" s="53">
        <v>3294</v>
      </c>
      <c r="P28" s="53">
        <v>3720</v>
      </c>
      <c r="Q28" s="53">
        <v>4054</v>
      </c>
      <c r="R28" s="53">
        <v>4395</v>
      </c>
      <c r="S28" s="53">
        <v>4761</v>
      </c>
      <c r="T28" s="53">
        <v>5228</v>
      </c>
      <c r="U28" s="53">
        <v>6963</v>
      </c>
      <c r="V28" s="53">
        <v>8497</v>
      </c>
      <c r="W28" s="53">
        <v>10073</v>
      </c>
      <c r="X28" s="53">
        <v>11686</v>
      </c>
      <c r="Y28" s="53">
        <v>13330</v>
      </c>
      <c r="Z28" s="53">
        <v>15163</v>
      </c>
      <c r="AA28" s="53">
        <v>16906</v>
      </c>
      <c r="AB28" s="53">
        <v>18751</v>
      </c>
      <c r="AC28" s="53">
        <v>20728</v>
      </c>
      <c r="AD28" s="53">
        <v>22849</v>
      </c>
      <c r="AE28" s="53">
        <v>25304</v>
      </c>
      <c r="AF28" s="53">
        <v>27558</v>
      </c>
      <c r="AG28" s="53">
        <v>29827</v>
      </c>
      <c r="AH28" s="53">
        <v>32082</v>
      </c>
      <c r="AI28" s="53">
        <v>34239</v>
      </c>
      <c r="AJ28" s="2" t="s">
        <v>26</v>
      </c>
      <c r="AK28" s="37" t="s">
        <v>55</v>
      </c>
      <c r="AL28" s="2" t="s">
        <v>55</v>
      </c>
      <c r="AM28" s="2"/>
    </row>
    <row r="29" spans="1:39" x14ac:dyDescent="0.25">
      <c r="A29" s="2" t="s">
        <v>27</v>
      </c>
      <c r="B29" s="3"/>
      <c r="C29" s="3"/>
      <c r="D29" s="53"/>
      <c r="E29" s="53"/>
      <c r="F29" s="53">
        <v>424</v>
      </c>
      <c r="G29" s="53">
        <v>528</v>
      </c>
      <c r="H29" s="53">
        <v>613</v>
      </c>
      <c r="I29" s="53">
        <v>700</v>
      </c>
      <c r="J29" s="53">
        <v>829</v>
      </c>
      <c r="K29" s="53">
        <v>1002</v>
      </c>
      <c r="L29" s="53">
        <v>1251</v>
      </c>
      <c r="M29" s="53">
        <v>1543</v>
      </c>
      <c r="N29" s="53">
        <v>1854</v>
      </c>
      <c r="O29" s="53">
        <v>2187</v>
      </c>
      <c r="P29" s="53">
        <v>2518</v>
      </c>
      <c r="Q29" s="53">
        <v>2790</v>
      </c>
      <c r="R29" s="53">
        <v>3074</v>
      </c>
      <c r="S29" s="53">
        <v>3309</v>
      </c>
      <c r="T29" s="53">
        <v>3597</v>
      </c>
      <c r="U29" s="53">
        <v>4464</v>
      </c>
      <c r="V29" s="53">
        <v>5164</v>
      </c>
      <c r="W29" s="53">
        <v>5863</v>
      </c>
      <c r="X29" s="53">
        <v>6564</v>
      </c>
      <c r="Y29" s="53">
        <v>7250</v>
      </c>
      <c r="Z29" s="53">
        <v>7959</v>
      </c>
      <c r="AA29" s="53">
        <v>8557</v>
      </c>
      <c r="AB29" s="53">
        <v>9194</v>
      </c>
      <c r="AC29" s="53">
        <v>9899</v>
      </c>
      <c r="AD29" s="53">
        <v>10664</v>
      </c>
      <c r="AE29" s="53">
        <v>11555</v>
      </c>
      <c r="AF29" s="53">
        <v>12333</v>
      </c>
      <c r="AG29" s="53">
        <v>13119</v>
      </c>
      <c r="AH29" s="53">
        <v>13920</v>
      </c>
      <c r="AI29" s="53">
        <v>14843</v>
      </c>
      <c r="AJ29" s="2" t="s">
        <v>27</v>
      </c>
      <c r="AK29" s="37" t="s">
        <v>59</v>
      </c>
      <c r="AL29" s="2" t="s">
        <v>59</v>
      </c>
      <c r="AM29" s="2"/>
    </row>
    <row r="30" spans="1:39" x14ac:dyDescent="0.25">
      <c r="A30" s="2" t="s">
        <v>28</v>
      </c>
      <c r="B30" s="3"/>
      <c r="C30" s="3"/>
      <c r="D30" s="53"/>
      <c r="E30" s="53"/>
      <c r="F30" s="53">
        <v>1286</v>
      </c>
      <c r="G30" s="53">
        <v>1743</v>
      </c>
      <c r="H30" s="53">
        <v>2128</v>
      </c>
      <c r="I30" s="53">
        <v>2537</v>
      </c>
      <c r="J30" s="53">
        <v>2986</v>
      </c>
      <c r="K30" s="53">
        <v>3523</v>
      </c>
      <c r="L30" s="53">
        <v>4251</v>
      </c>
      <c r="M30" s="53">
        <v>5013</v>
      </c>
      <c r="N30" s="53">
        <v>5815</v>
      </c>
      <c r="O30" s="53">
        <v>6654</v>
      </c>
      <c r="P30" s="53">
        <v>7497</v>
      </c>
      <c r="Q30" s="53">
        <v>8130</v>
      </c>
      <c r="R30" s="53">
        <v>8770</v>
      </c>
      <c r="S30" s="53">
        <v>9429</v>
      </c>
      <c r="T30" s="53">
        <v>10305</v>
      </c>
      <c r="U30" s="53">
        <v>13685</v>
      </c>
      <c r="V30" s="53">
        <v>16484</v>
      </c>
      <c r="W30" s="53">
        <v>19364</v>
      </c>
      <c r="X30" s="53">
        <v>22316</v>
      </c>
      <c r="Y30" s="53">
        <v>25325</v>
      </c>
      <c r="Z30" s="53">
        <v>28957</v>
      </c>
      <c r="AA30" s="53">
        <v>32214</v>
      </c>
      <c r="AB30" s="53">
        <v>35638</v>
      </c>
      <c r="AC30" s="53">
        <v>39295</v>
      </c>
      <c r="AD30" s="53">
        <v>43284</v>
      </c>
      <c r="AE30" s="53">
        <v>48125</v>
      </c>
      <c r="AF30" s="53">
        <v>52346</v>
      </c>
      <c r="AG30" s="53">
        <v>56579</v>
      </c>
      <c r="AH30" s="53">
        <v>60808</v>
      </c>
      <c r="AI30" s="53">
        <v>64712</v>
      </c>
      <c r="AJ30" s="2" t="s">
        <v>28</v>
      </c>
      <c r="AK30" s="37" t="s">
        <v>56</v>
      </c>
      <c r="AL30" s="2" t="s">
        <v>56</v>
      </c>
      <c r="AM30" s="2"/>
    </row>
    <row r="31" spans="1:39" x14ac:dyDescent="0.25">
      <c r="A31" s="2" t="s">
        <v>29</v>
      </c>
      <c r="B31" s="3"/>
      <c r="C31" s="3"/>
      <c r="D31" s="53"/>
      <c r="E31" s="53"/>
      <c r="F31" s="53">
        <v>511</v>
      </c>
      <c r="G31" s="53">
        <v>637</v>
      </c>
      <c r="H31" s="53">
        <v>739</v>
      </c>
      <c r="I31" s="53">
        <v>848</v>
      </c>
      <c r="J31" s="53">
        <v>990</v>
      </c>
      <c r="K31" s="53">
        <v>1167</v>
      </c>
      <c r="L31" s="53">
        <v>1420</v>
      </c>
      <c r="M31" s="53">
        <v>1704</v>
      </c>
      <c r="N31" s="53">
        <v>2008</v>
      </c>
      <c r="O31" s="53">
        <v>2330</v>
      </c>
      <c r="P31" s="53">
        <v>2648</v>
      </c>
      <c r="Q31" s="53">
        <v>2907</v>
      </c>
      <c r="R31" s="53">
        <v>3172</v>
      </c>
      <c r="S31" s="53">
        <v>3422</v>
      </c>
      <c r="T31" s="53">
        <v>3722</v>
      </c>
      <c r="U31" s="53">
        <v>4571</v>
      </c>
      <c r="V31" s="53">
        <v>5260</v>
      </c>
      <c r="W31" s="53">
        <v>5955</v>
      </c>
      <c r="X31" s="53">
        <v>6659</v>
      </c>
      <c r="Y31" s="53">
        <v>7361</v>
      </c>
      <c r="Z31" s="53">
        <v>8125</v>
      </c>
      <c r="AA31" s="53">
        <v>8778</v>
      </c>
      <c r="AB31" s="53">
        <v>9481</v>
      </c>
      <c r="AC31" s="53">
        <v>10265</v>
      </c>
      <c r="AD31" s="53">
        <v>11121</v>
      </c>
      <c r="AE31" s="53">
        <v>12123</v>
      </c>
      <c r="AF31" s="53">
        <v>13006</v>
      </c>
      <c r="AG31" s="53">
        <v>13897</v>
      </c>
      <c r="AH31" s="53">
        <v>14802</v>
      </c>
      <c r="AI31" s="53">
        <v>15816</v>
      </c>
      <c r="AJ31" s="2" t="s">
        <v>29</v>
      </c>
      <c r="AK31" s="37" t="s">
        <v>59</v>
      </c>
      <c r="AL31" s="2" t="s">
        <v>59</v>
      </c>
      <c r="AM31" s="2"/>
    </row>
    <row r="32" spans="1:39" x14ac:dyDescent="0.25">
      <c r="A32" s="2" t="s">
        <v>30</v>
      </c>
      <c r="B32" s="3"/>
      <c r="C32" s="3"/>
      <c r="D32" s="53"/>
      <c r="E32" s="53"/>
      <c r="F32" s="53">
        <v>671</v>
      </c>
      <c r="G32" s="53">
        <v>859</v>
      </c>
      <c r="H32" s="53">
        <v>1017</v>
      </c>
      <c r="I32" s="53">
        <v>1189</v>
      </c>
      <c r="J32" s="53">
        <v>1403</v>
      </c>
      <c r="K32" s="53">
        <v>1657</v>
      </c>
      <c r="L32" s="53">
        <v>2009</v>
      </c>
      <c r="M32" s="53">
        <v>2394</v>
      </c>
      <c r="N32" s="53">
        <v>2803</v>
      </c>
      <c r="O32" s="53">
        <v>3234</v>
      </c>
      <c r="P32" s="53">
        <v>3658</v>
      </c>
      <c r="Q32" s="53">
        <v>4004</v>
      </c>
      <c r="R32" s="53">
        <v>4358</v>
      </c>
      <c r="S32" s="53">
        <v>4743</v>
      </c>
      <c r="T32" s="53">
        <v>5222</v>
      </c>
      <c r="U32" s="53">
        <v>6962</v>
      </c>
      <c r="V32" s="53">
        <v>8533</v>
      </c>
      <c r="W32" s="53">
        <v>10138</v>
      </c>
      <c r="X32" s="53">
        <v>11770</v>
      </c>
      <c r="Y32" s="53">
        <v>13423</v>
      </c>
      <c r="Z32" s="53">
        <v>15240</v>
      </c>
      <c r="AA32" s="53">
        <v>16952</v>
      </c>
      <c r="AB32" s="53">
        <v>18741</v>
      </c>
      <c r="AC32" s="53">
        <v>20595</v>
      </c>
      <c r="AD32" s="53">
        <v>22589</v>
      </c>
      <c r="AE32" s="53">
        <v>24890</v>
      </c>
      <c r="AF32" s="53">
        <v>26991</v>
      </c>
      <c r="AG32" s="53">
        <v>29106</v>
      </c>
      <c r="AH32" s="53">
        <v>31237</v>
      </c>
      <c r="AI32" s="53">
        <v>33416</v>
      </c>
      <c r="AJ32" s="2" t="s">
        <v>30</v>
      </c>
      <c r="AK32" s="37" t="s">
        <v>59</v>
      </c>
      <c r="AL32" s="2" t="s">
        <v>59</v>
      </c>
      <c r="AM32" s="2"/>
    </row>
    <row r="33" spans="1:39" x14ac:dyDescent="0.25">
      <c r="A33" s="2" t="s">
        <v>31</v>
      </c>
      <c r="B33" s="3"/>
      <c r="C33" s="3"/>
      <c r="D33" s="53"/>
      <c r="E33" s="53"/>
      <c r="F33" s="53">
        <v>725</v>
      </c>
      <c r="G33" s="53">
        <v>916</v>
      </c>
      <c r="H33" s="53">
        <v>1074</v>
      </c>
      <c r="I33" s="53">
        <v>1239</v>
      </c>
      <c r="J33" s="53">
        <v>1418</v>
      </c>
      <c r="K33" s="53">
        <v>1681</v>
      </c>
      <c r="L33" s="53">
        <v>2060</v>
      </c>
      <c r="M33" s="53">
        <v>2488</v>
      </c>
      <c r="N33" s="53">
        <v>2960</v>
      </c>
      <c r="O33" s="53">
        <v>3458</v>
      </c>
      <c r="P33" s="53">
        <v>3971</v>
      </c>
      <c r="Q33" s="53">
        <v>4377</v>
      </c>
      <c r="R33" s="53">
        <v>4792</v>
      </c>
      <c r="S33" s="53">
        <v>5224</v>
      </c>
      <c r="T33" s="53">
        <v>5671</v>
      </c>
      <c r="U33" s="53">
        <v>7219</v>
      </c>
      <c r="V33" s="53">
        <v>8403</v>
      </c>
      <c r="W33" s="53">
        <v>9589</v>
      </c>
      <c r="X33" s="53">
        <v>10781</v>
      </c>
      <c r="Y33" s="53">
        <v>11987</v>
      </c>
      <c r="Z33" s="53">
        <v>13329</v>
      </c>
      <c r="AA33" s="53">
        <v>14420</v>
      </c>
      <c r="AB33" s="53">
        <v>15514</v>
      </c>
      <c r="AC33" s="53">
        <v>16712</v>
      </c>
      <c r="AD33" s="53">
        <v>18054</v>
      </c>
      <c r="AE33" s="53">
        <v>19682</v>
      </c>
      <c r="AF33" s="53">
        <v>21105</v>
      </c>
      <c r="AG33" s="53">
        <v>22484</v>
      </c>
      <c r="AH33" s="53">
        <v>23869</v>
      </c>
      <c r="AI33" s="53">
        <v>25254</v>
      </c>
      <c r="AJ33" s="2" t="s">
        <v>31</v>
      </c>
      <c r="AK33" s="37" t="s">
        <v>73</v>
      </c>
      <c r="AL33" s="2" t="s">
        <v>53</v>
      </c>
      <c r="AM33" s="2" t="s">
        <v>59</v>
      </c>
    </row>
    <row r="34" spans="1:39" x14ac:dyDescent="0.25">
      <c r="A34" s="2" t="s">
        <v>32</v>
      </c>
      <c r="B34" s="3"/>
      <c r="C34" s="3"/>
      <c r="D34" s="53"/>
      <c r="E34" s="53"/>
      <c r="F34" s="53">
        <v>1894</v>
      </c>
      <c r="G34" s="53">
        <v>2638</v>
      </c>
      <c r="H34" s="53">
        <v>3262</v>
      </c>
      <c r="I34" s="53">
        <v>3951</v>
      </c>
      <c r="J34" s="53">
        <v>4702</v>
      </c>
      <c r="K34" s="53">
        <v>5611</v>
      </c>
      <c r="L34" s="53">
        <v>6831</v>
      </c>
      <c r="M34" s="53">
        <v>8101</v>
      </c>
      <c r="N34" s="53">
        <v>9421</v>
      </c>
      <c r="O34" s="53">
        <v>10814</v>
      </c>
      <c r="P34" s="53">
        <v>12200</v>
      </c>
      <c r="Q34" s="53">
        <v>13241</v>
      </c>
      <c r="R34" s="53">
        <v>14288</v>
      </c>
      <c r="S34" s="53">
        <v>15368</v>
      </c>
      <c r="T34" s="53">
        <v>16835</v>
      </c>
      <c r="U34" s="53">
        <v>22614</v>
      </c>
      <c r="V34" s="53">
        <v>27636</v>
      </c>
      <c r="W34" s="53">
        <v>32826</v>
      </c>
      <c r="X34" s="53">
        <v>38123</v>
      </c>
      <c r="Y34" s="53">
        <v>43503</v>
      </c>
      <c r="Z34" s="53">
        <v>49995</v>
      </c>
      <c r="AA34" s="53">
        <v>55820</v>
      </c>
      <c r="AB34" s="53">
        <v>62073</v>
      </c>
      <c r="AC34" s="53">
        <v>68722</v>
      </c>
      <c r="AD34" s="53">
        <v>75898</v>
      </c>
      <c r="AE34" s="53">
        <v>84669</v>
      </c>
      <c r="AF34" s="53">
        <v>92301</v>
      </c>
      <c r="AG34" s="53">
        <v>100042</v>
      </c>
      <c r="AH34" s="53">
        <v>107737</v>
      </c>
      <c r="AI34" s="53">
        <v>114880</v>
      </c>
      <c r="AJ34" s="2" t="s">
        <v>32</v>
      </c>
      <c r="AK34" s="37" t="s">
        <v>56</v>
      </c>
      <c r="AL34" s="2" t="s">
        <v>56</v>
      </c>
      <c r="AM34" s="2"/>
    </row>
    <row r="35" spans="1:39" x14ac:dyDescent="0.25">
      <c r="A35" s="2" t="s">
        <v>33</v>
      </c>
      <c r="B35" s="3"/>
      <c r="C35" s="3"/>
      <c r="D35" s="53"/>
      <c r="E35" s="53"/>
      <c r="F35" s="53">
        <v>562</v>
      </c>
      <c r="G35" s="53">
        <v>799</v>
      </c>
      <c r="H35" s="53">
        <v>1003</v>
      </c>
      <c r="I35" s="53">
        <v>1227</v>
      </c>
      <c r="J35" s="53">
        <v>1473</v>
      </c>
      <c r="K35" s="53">
        <v>1736</v>
      </c>
      <c r="L35" s="53">
        <v>2107</v>
      </c>
      <c r="M35" s="53">
        <v>2489</v>
      </c>
      <c r="N35" s="53">
        <v>2889</v>
      </c>
      <c r="O35" s="53">
        <v>3308</v>
      </c>
      <c r="P35" s="53">
        <v>3715</v>
      </c>
      <c r="Q35" s="53">
        <v>4026</v>
      </c>
      <c r="R35" s="53">
        <v>4341</v>
      </c>
      <c r="S35" s="53">
        <v>4703</v>
      </c>
      <c r="T35" s="53">
        <v>5172</v>
      </c>
      <c r="U35" s="53">
        <v>7085</v>
      </c>
      <c r="V35" s="53">
        <v>8840</v>
      </c>
      <c r="W35" s="53">
        <v>10661</v>
      </c>
      <c r="X35" s="53">
        <v>12523</v>
      </c>
      <c r="Y35" s="53">
        <v>14437</v>
      </c>
      <c r="Z35" s="53">
        <v>16591</v>
      </c>
      <c r="AA35" s="53">
        <v>18672</v>
      </c>
      <c r="AB35" s="53">
        <v>20865</v>
      </c>
      <c r="AC35" s="53">
        <v>23165</v>
      </c>
      <c r="AD35" s="53">
        <v>25639</v>
      </c>
      <c r="AE35" s="53">
        <v>28492</v>
      </c>
      <c r="AF35" s="53">
        <v>31122</v>
      </c>
      <c r="AG35" s="53">
        <v>33766</v>
      </c>
      <c r="AH35" s="53">
        <v>36397</v>
      </c>
      <c r="AI35" s="53">
        <v>38800</v>
      </c>
      <c r="AJ35" s="2" t="s">
        <v>33</v>
      </c>
      <c r="AK35" s="37" t="s">
        <v>54</v>
      </c>
      <c r="AL35" s="2" t="s">
        <v>54</v>
      </c>
      <c r="AM35" s="2"/>
    </row>
    <row r="36" spans="1:39" x14ac:dyDescent="0.25">
      <c r="A36" s="2" t="s">
        <v>34</v>
      </c>
      <c r="B36" s="3"/>
      <c r="C36" s="3"/>
      <c r="D36" s="53"/>
      <c r="E36" s="53"/>
      <c r="F36" s="53">
        <v>858</v>
      </c>
      <c r="G36" s="53">
        <v>1223</v>
      </c>
      <c r="H36" s="53">
        <v>1540</v>
      </c>
      <c r="I36" s="53">
        <v>1881</v>
      </c>
      <c r="J36" s="53">
        <v>2262</v>
      </c>
      <c r="K36" s="53">
        <v>2673</v>
      </c>
      <c r="L36" s="53">
        <v>3248</v>
      </c>
      <c r="M36" s="53">
        <v>3843</v>
      </c>
      <c r="N36" s="53">
        <v>4468</v>
      </c>
      <c r="O36" s="53">
        <v>5127</v>
      </c>
      <c r="P36" s="53">
        <v>5769</v>
      </c>
      <c r="Q36" s="53">
        <v>6270</v>
      </c>
      <c r="R36" s="53">
        <v>6780</v>
      </c>
      <c r="S36" s="53">
        <v>7302</v>
      </c>
      <c r="T36" s="53">
        <v>7968</v>
      </c>
      <c r="U36" s="53">
        <v>10386</v>
      </c>
      <c r="V36" s="53">
        <v>12512</v>
      </c>
      <c r="W36" s="53">
        <v>14699</v>
      </c>
      <c r="X36" s="53">
        <v>16935</v>
      </c>
      <c r="Y36" s="53">
        <v>19223</v>
      </c>
      <c r="Z36" s="53">
        <v>21809</v>
      </c>
      <c r="AA36" s="53">
        <v>24239</v>
      </c>
      <c r="AB36" s="53">
        <v>26807</v>
      </c>
      <c r="AC36" s="53">
        <v>29559</v>
      </c>
      <c r="AD36" s="53">
        <v>32541</v>
      </c>
      <c r="AE36" s="53">
        <v>35995</v>
      </c>
      <c r="AF36" s="53">
        <v>39142</v>
      </c>
      <c r="AG36" s="53">
        <v>42309</v>
      </c>
      <c r="AH36" s="53">
        <v>45477</v>
      </c>
      <c r="AI36" s="53">
        <v>48033</v>
      </c>
      <c r="AJ36" s="2" t="s">
        <v>34</v>
      </c>
      <c r="AK36" s="37" t="s">
        <v>55</v>
      </c>
      <c r="AL36" s="2" t="s">
        <v>55</v>
      </c>
      <c r="AM36" s="2"/>
    </row>
    <row r="37" spans="1:39" x14ac:dyDescent="0.25">
      <c r="A37" s="2" t="s">
        <v>35</v>
      </c>
      <c r="B37" s="3"/>
      <c r="C37" s="3"/>
      <c r="D37" s="53"/>
      <c r="E37" s="53"/>
      <c r="F37" s="53">
        <v>976</v>
      </c>
      <c r="G37" s="53">
        <v>1395</v>
      </c>
      <c r="H37" s="53">
        <v>1759</v>
      </c>
      <c r="I37" s="53">
        <v>2157</v>
      </c>
      <c r="J37" s="53">
        <v>2604</v>
      </c>
      <c r="K37" s="53">
        <v>3077</v>
      </c>
      <c r="L37" s="53">
        <v>3730</v>
      </c>
      <c r="M37" s="53">
        <v>4401</v>
      </c>
      <c r="N37" s="53">
        <v>5108</v>
      </c>
      <c r="O37" s="53">
        <v>5843</v>
      </c>
      <c r="P37" s="53">
        <v>6563</v>
      </c>
      <c r="Q37" s="53">
        <v>7131</v>
      </c>
      <c r="R37" s="53">
        <v>7705</v>
      </c>
      <c r="S37" s="53">
        <v>8350</v>
      </c>
      <c r="T37" s="53">
        <v>9177</v>
      </c>
      <c r="U37" s="53">
        <v>12552</v>
      </c>
      <c r="V37" s="53">
        <v>15721</v>
      </c>
      <c r="W37" s="53">
        <v>18992</v>
      </c>
      <c r="X37" s="53">
        <v>22328</v>
      </c>
      <c r="Y37" s="53">
        <v>25742</v>
      </c>
      <c r="Z37" s="53">
        <v>29564</v>
      </c>
      <c r="AA37" s="53">
        <v>33267</v>
      </c>
      <c r="AB37" s="53">
        <v>37143</v>
      </c>
      <c r="AC37" s="53">
        <v>41159</v>
      </c>
      <c r="AD37" s="53">
        <v>45482</v>
      </c>
      <c r="AE37" s="53">
        <v>50470</v>
      </c>
      <c r="AF37" s="53">
        <v>55073</v>
      </c>
      <c r="AG37" s="53">
        <v>59705</v>
      </c>
      <c r="AH37" s="53">
        <v>64320</v>
      </c>
      <c r="AI37" s="53">
        <v>68343</v>
      </c>
      <c r="AJ37" s="2" t="s">
        <v>35</v>
      </c>
      <c r="AK37" s="37" t="s">
        <v>54</v>
      </c>
      <c r="AL37" s="2" t="s">
        <v>54</v>
      </c>
      <c r="AM37" s="2"/>
    </row>
    <row r="38" spans="1:39" x14ac:dyDescent="0.25">
      <c r="A38" s="2" t="s">
        <v>36</v>
      </c>
      <c r="B38" s="3"/>
      <c r="C38" s="3"/>
      <c r="D38" s="53"/>
      <c r="E38" s="53"/>
      <c r="F38" s="53">
        <v>1546</v>
      </c>
      <c r="G38" s="53">
        <v>2154</v>
      </c>
      <c r="H38" s="53">
        <v>2666</v>
      </c>
      <c r="I38" s="53">
        <v>3220</v>
      </c>
      <c r="J38" s="53">
        <v>3827</v>
      </c>
      <c r="K38" s="53">
        <v>4577</v>
      </c>
      <c r="L38" s="53">
        <v>5597</v>
      </c>
      <c r="M38" s="53">
        <v>6663</v>
      </c>
      <c r="N38" s="53">
        <v>7804</v>
      </c>
      <c r="O38" s="53">
        <v>9001</v>
      </c>
      <c r="P38" s="53">
        <v>10214</v>
      </c>
      <c r="Q38" s="53">
        <v>11114</v>
      </c>
      <c r="R38" s="53">
        <v>12035</v>
      </c>
      <c r="S38" s="53">
        <v>12977</v>
      </c>
      <c r="T38" s="53">
        <v>14213</v>
      </c>
      <c r="U38" s="53">
        <v>18847</v>
      </c>
      <c r="V38" s="53">
        <v>22683</v>
      </c>
      <c r="W38" s="53">
        <v>26626</v>
      </c>
      <c r="X38" s="53">
        <v>30658</v>
      </c>
      <c r="Y38" s="53">
        <v>34766</v>
      </c>
      <c r="Z38" s="53">
        <v>39697</v>
      </c>
      <c r="AA38" s="53">
        <v>44077</v>
      </c>
      <c r="AB38" s="53">
        <v>48678</v>
      </c>
      <c r="AC38" s="53">
        <v>53615</v>
      </c>
      <c r="AD38" s="53">
        <v>59000</v>
      </c>
      <c r="AE38" s="53">
        <v>65564</v>
      </c>
      <c r="AF38" s="53">
        <v>71286</v>
      </c>
      <c r="AG38" s="53">
        <v>76987</v>
      </c>
      <c r="AH38" s="53">
        <v>82688</v>
      </c>
      <c r="AI38" s="53">
        <v>87845</v>
      </c>
      <c r="AJ38" s="2" t="s">
        <v>36</v>
      </c>
      <c r="AK38" s="37" t="s">
        <v>53</v>
      </c>
      <c r="AL38" s="2" t="s">
        <v>53</v>
      </c>
      <c r="AM38" s="2"/>
    </row>
    <row r="39" spans="1:39" x14ac:dyDescent="0.25">
      <c r="A39" s="2" t="s">
        <v>37</v>
      </c>
      <c r="B39" s="3"/>
      <c r="C39" s="3"/>
      <c r="D39" s="53"/>
      <c r="E39" s="53"/>
      <c r="F39" s="53">
        <v>396</v>
      </c>
      <c r="G39" s="53">
        <v>507</v>
      </c>
      <c r="H39" s="53">
        <v>598</v>
      </c>
      <c r="I39" s="53">
        <v>693</v>
      </c>
      <c r="J39" s="53">
        <v>796</v>
      </c>
      <c r="K39" s="53">
        <v>987</v>
      </c>
      <c r="L39" s="53">
        <v>1260</v>
      </c>
      <c r="M39" s="53">
        <v>1579</v>
      </c>
      <c r="N39" s="53">
        <v>1947</v>
      </c>
      <c r="O39" s="53">
        <v>2332</v>
      </c>
      <c r="P39" s="53">
        <v>2739</v>
      </c>
      <c r="Q39" s="53">
        <v>3075</v>
      </c>
      <c r="R39" s="53">
        <v>3416</v>
      </c>
      <c r="S39" s="53">
        <v>3774</v>
      </c>
      <c r="T39" s="53">
        <v>4123</v>
      </c>
      <c r="U39" s="53">
        <v>5356</v>
      </c>
      <c r="V39" s="53">
        <v>6308</v>
      </c>
      <c r="W39" s="53">
        <v>7255</v>
      </c>
      <c r="X39" s="53">
        <v>8201</v>
      </c>
      <c r="Y39" s="53">
        <v>9156</v>
      </c>
      <c r="Z39" s="53">
        <v>10164</v>
      </c>
      <c r="AA39" s="53">
        <v>10963</v>
      </c>
      <c r="AB39" s="53">
        <v>11766</v>
      </c>
      <c r="AC39" s="53">
        <v>12635</v>
      </c>
      <c r="AD39" s="53">
        <v>13591</v>
      </c>
      <c r="AE39" s="53">
        <v>14760</v>
      </c>
      <c r="AF39" s="53">
        <v>15775</v>
      </c>
      <c r="AG39" s="53">
        <v>16765</v>
      </c>
      <c r="AH39" s="53">
        <v>17757</v>
      </c>
      <c r="AI39" s="53">
        <v>18762</v>
      </c>
      <c r="AJ39" s="2" t="s">
        <v>37</v>
      </c>
      <c r="AK39" s="37" t="s">
        <v>57</v>
      </c>
      <c r="AL39" s="2" t="s">
        <v>57</v>
      </c>
      <c r="AM39" s="2"/>
    </row>
    <row r="40" spans="1:39" x14ac:dyDescent="0.25">
      <c r="A40" s="2" t="s">
        <v>38</v>
      </c>
      <c r="B40" s="3"/>
      <c r="C40" s="3"/>
      <c r="D40" s="53"/>
      <c r="E40" s="53"/>
      <c r="F40" s="53">
        <v>993</v>
      </c>
      <c r="G40" s="53">
        <v>1344</v>
      </c>
      <c r="H40" s="53">
        <v>1648</v>
      </c>
      <c r="I40" s="53">
        <v>1975</v>
      </c>
      <c r="J40" s="53">
        <v>2357</v>
      </c>
      <c r="K40" s="53">
        <v>2785</v>
      </c>
      <c r="L40" s="53">
        <v>3386</v>
      </c>
      <c r="M40" s="53">
        <v>4021</v>
      </c>
      <c r="N40" s="53">
        <v>4691</v>
      </c>
      <c r="O40" s="53">
        <v>5397</v>
      </c>
      <c r="P40" s="53">
        <v>6085</v>
      </c>
      <c r="Q40" s="53">
        <v>6626</v>
      </c>
      <c r="R40" s="53">
        <v>7171</v>
      </c>
      <c r="S40" s="53">
        <v>7738</v>
      </c>
      <c r="T40" s="53">
        <v>8450</v>
      </c>
      <c r="U40" s="53">
        <v>10903</v>
      </c>
      <c r="V40" s="53">
        <v>13106</v>
      </c>
      <c r="W40" s="53">
        <v>15365</v>
      </c>
      <c r="X40" s="53">
        <v>17660</v>
      </c>
      <c r="Y40" s="53">
        <v>19991</v>
      </c>
      <c r="Z40" s="53">
        <v>22588</v>
      </c>
      <c r="AA40" s="53">
        <v>25009</v>
      </c>
      <c r="AB40" s="53">
        <v>27570</v>
      </c>
      <c r="AC40" s="53">
        <v>30284</v>
      </c>
      <c r="AD40" s="53">
        <v>33263</v>
      </c>
      <c r="AE40" s="53">
        <v>36715</v>
      </c>
      <c r="AF40" s="53">
        <v>39855</v>
      </c>
      <c r="AG40" s="53">
        <v>43014</v>
      </c>
      <c r="AH40" s="53">
        <v>46178</v>
      </c>
      <c r="AI40" s="53">
        <v>49049</v>
      </c>
      <c r="AJ40" s="2" t="s">
        <v>38</v>
      </c>
      <c r="AK40" s="37" t="s">
        <v>73</v>
      </c>
      <c r="AL40" s="2" t="s">
        <v>53</v>
      </c>
      <c r="AM40" s="2" t="s">
        <v>59</v>
      </c>
    </row>
  </sheetData>
  <autoFilter ref="A1:AM40" xr:uid="{00000000-0009-0000-0000-00000600000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>
    <tabColor theme="6" tint="-0.249977111117893"/>
  </sheetPr>
  <dimension ref="A1:AM40"/>
  <sheetViews>
    <sheetView zoomScaleNormal="100" workbookViewId="0">
      <selection activeCell="F2" sqref="F2"/>
    </sheetView>
  </sheetViews>
  <sheetFormatPr defaultRowHeight="15" x14ac:dyDescent="0.25"/>
  <cols>
    <col min="1" max="1" width="24.140625" customWidth="1"/>
    <col min="2" max="35" width="10.42578125" customWidth="1"/>
    <col min="36" max="36" width="31" customWidth="1"/>
    <col min="37" max="37" width="69.42578125" bestFit="1" customWidth="1"/>
    <col min="38" max="38" width="49" bestFit="1" customWidth="1"/>
    <col min="39" max="39" width="23.42578125" bestFit="1" customWidth="1"/>
  </cols>
  <sheetData>
    <row r="1" spans="1:39" s="22" customFormat="1" x14ac:dyDescent="0.25">
      <c r="A1" s="21" t="s">
        <v>39</v>
      </c>
      <c r="B1" s="20">
        <v>2017</v>
      </c>
      <c r="C1" s="20">
        <v>2018</v>
      </c>
      <c r="D1" s="20">
        <v>2019</v>
      </c>
      <c r="E1" s="20">
        <v>2020</v>
      </c>
      <c r="F1" s="20">
        <v>2021</v>
      </c>
      <c r="G1" s="20">
        <v>2022</v>
      </c>
      <c r="H1" s="20">
        <v>2023</v>
      </c>
      <c r="I1" s="20">
        <v>2024</v>
      </c>
      <c r="J1" s="20">
        <v>2025</v>
      </c>
      <c r="K1" s="20">
        <v>2026</v>
      </c>
      <c r="L1" s="20">
        <v>2027</v>
      </c>
      <c r="M1" s="20">
        <v>2028</v>
      </c>
      <c r="N1" s="20">
        <v>2029</v>
      </c>
      <c r="O1" s="20">
        <v>2030</v>
      </c>
      <c r="P1" s="20">
        <v>2031</v>
      </c>
      <c r="Q1" s="20">
        <v>2032</v>
      </c>
      <c r="R1" s="20">
        <v>2033</v>
      </c>
      <c r="S1" s="20">
        <v>2034</v>
      </c>
      <c r="T1" s="20">
        <v>2035</v>
      </c>
      <c r="U1" s="20">
        <v>2036</v>
      </c>
      <c r="V1" s="20">
        <v>2037</v>
      </c>
      <c r="W1" s="20">
        <v>2038</v>
      </c>
      <c r="X1" s="20">
        <v>2039</v>
      </c>
      <c r="Y1" s="20">
        <v>2040</v>
      </c>
      <c r="Z1" s="20">
        <v>2041</v>
      </c>
      <c r="AA1" s="20">
        <v>2042</v>
      </c>
      <c r="AB1" s="20">
        <v>2043</v>
      </c>
      <c r="AC1" s="20">
        <v>2044</v>
      </c>
      <c r="AD1" s="20">
        <v>2045</v>
      </c>
      <c r="AE1" s="20">
        <v>2046</v>
      </c>
      <c r="AF1" s="20">
        <v>2047</v>
      </c>
      <c r="AG1" s="20">
        <v>2048</v>
      </c>
      <c r="AH1" s="20">
        <v>2049</v>
      </c>
      <c r="AI1" s="20">
        <v>2050</v>
      </c>
      <c r="AJ1" s="21" t="s">
        <v>39</v>
      </c>
      <c r="AK1" s="36" t="s">
        <v>70</v>
      </c>
      <c r="AL1" s="21" t="s">
        <v>67</v>
      </c>
      <c r="AM1" s="21" t="s">
        <v>68</v>
      </c>
    </row>
    <row r="2" spans="1:39" x14ac:dyDescent="0.25">
      <c r="A2" s="2" t="s">
        <v>0</v>
      </c>
      <c r="B2" s="3"/>
      <c r="C2" s="3"/>
      <c r="D2" s="53"/>
      <c r="E2" s="53"/>
      <c r="F2" s="53">
        <v>1378</v>
      </c>
      <c r="G2" s="53">
        <v>1691</v>
      </c>
      <c r="H2" s="53">
        <v>1950</v>
      </c>
      <c r="I2" s="53">
        <v>2205</v>
      </c>
      <c r="J2" s="53">
        <v>2450</v>
      </c>
      <c r="K2" s="53">
        <v>2943</v>
      </c>
      <c r="L2" s="53">
        <v>3709</v>
      </c>
      <c r="M2" s="53">
        <v>4624</v>
      </c>
      <c r="N2" s="53">
        <v>5648</v>
      </c>
      <c r="O2" s="53">
        <v>6775</v>
      </c>
      <c r="P2" s="53">
        <v>8256</v>
      </c>
      <c r="Q2" s="53">
        <v>9755</v>
      </c>
      <c r="R2" s="53">
        <v>11329</v>
      </c>
      <c r="S2" s="53">
        <v>13014</v>
      </c>
      <c r="T2" s="53">
        <v>14679</v>
      </c>
      <c r="U2" s="53">
        <v>17329</v>
      </c>
      <c r="V2" s="53">
        <v>19625</v>
      </c>
      <c r="W2" s="53">
        <v>22167</v>
      </c>
      <c r="X2" s="53">
        <v>24975</v>
      </c>
      <c r="Y2" s="53">
        <v>28039</v>
      </c>
      <c r="Z2" s="53">
        <v>31749</v>
      </c>
      <c r="AA2" s="53">
        <v>34626</v>
      </c>
      <c r="AB2" s="53">
        <v>37405</v>
      </c>
      <c r="AC2" s="53">
        <v>40061</v>
      </c>
      <c r="AD2" s="53">
        <v>42629</v>
      </c>
      <c r="AE2" s="53">
        <v>45259</v>
      </c>
      <c r="AF2" s="53">
        <v>47869</v>
      </c>
      <c r="AG2" s="53">
        <v>51132</v>
      </c>
      <c r="AH2" s="53">
        <v>54530</v>
      </c>
      <c r="AI2" s="53">
        <v>57920</v>
      </c>
      <c r="AJ2" s="2" t="s">
        <v>0</v>
      </c>
      <c r="AK2" s="37" t="s">
        <v>71</v>
      </c>
      <c r="AL2" s="2" t="s">
        <v>53</v>
      </c>
      <c r="AM2" s="2" t="s">
        <v>56</v>
      </c>
    </row>
    <row r="3" spans="1:39" x14ac:dyDescent="0.25">
      <c r="A3" s="2" t="s">
        <v>1</v>
      </c>
      <c r="B3" s="3"/>
      <c r="C3" s="3"/>
      <c r="D3" s="53"/>
      <c r="E3" s="53"/>
      <c r="F3" s="53">
        <v>134</v>
      </c>
      <c r="G3" s="53">
        <v>162</v>
      </c>
      <c r="H3" s="53">
        <v>182</v>
      </c>
      <c r="I3" s="53">
        <v>203</v>
      </c>
      <c r="J3" s="53">
        <v>222</v>
      </c>
      <c r="K3" s="53">
        <v>258</v>
      </c>
      <c r="L3" s="53">
        <v>311</v>
      </c>
      <c r="M3" s="53">
        <v>371</v>
      </c>
      <c r="N3" s="53">
        <v>442</v>
      </c>
      <c r="O3" s="53">
        <v>520</v>
      </c>
      <c r="P3" s="53">
        <v>625</v>
      </c>
      <c r="Q3" s="53">
        <v>731</v>
      </c>
      <c r="R3" s="53">
        <v>843</v>
      </c>
      <c r="S3" s="53">
        <v>961</v>
      </c>
      <c r="T3" s="53">
        <v>1078</v>
      </c>
      <c r="U3" s="53">
        <v>1256</v>
      </c>
      <c r="V3" s="53">
        <v>1411</v>
      </c>
      <c r="W3" s="53">
        <v>1583</v>
      </c>
      <c r="X3" s="53">
        <v>1776</v>
      </c>
      <c r="Y3" s="53">
        <v>1982</v>
      </c>
      <c r="Z3" s="53">
        <v>2237</v>
      </c>
      <c r="AA3" s="53">
        <v>2434</v>
      </c>
      <c r="AB3" s="53">
        <v>2626</v>
      </c>
      <c r="AC3" s="53">
        <v>2807</v>
      </c>
      <c r="AD3" s="53">
        <v>2980</v>
      </c>
      <c r="AE3" s="53">
        <v>3157</v>
      </c>
      <c r="AF3" s="53">
        <v>3330</v>
      </c>
      <c r="AG3" s="53">
        <v>3553</v>
      </c>
      <c r="AH3" s="53">
        <v>3788</v>
      </c>
      <c r="AI3" s="53">
        <v>4014</v>
      </c>
      <c r="AJ3" s="2" t="s">
        <v>1</v>
      </c>
      <c r="AK3" s="37" t="s">
        <v>72</v>
      </c>
      <c r="AL3" s="2" t="s">
        <v>65</v>
      </c>
      <c r="AM3" s="2" t="s">
        <v>56</v>
      </c>
    </row>
    <row r="4" spans="1:39" x14ac:dyDescent="0.25">
      <c r="A4" s="2" t="s">
        <v>2</v>
      </c>
      <c r="B4" s="3"/>
      <c r="C4" s="3"/>
      <c r="D4" s="53"/>
      <c r="E4" s="53"/>
      <c r="F4" s="53">
        <v>1657</v>
      </c>
      <c r="G4" s="53">
        <v>2022</v>
      </c>
      <c r="H4" s="53">
        <v>2367</v>
      </c>
      <c r="I4" s="53">
        <v>2711</v>
      </c>
      <c r="J4" s="53">
        <v>3061</v>
      </c>
      <c r="K4" s="53">
        <v>3790</v>
      </c>
      <c r="L4" s="53">
        <v>4891</v>
      </c>
      <c r="M4" s="53">
        <v>6218</v>
      </c>
      <c r="N4" s="53">
        <v>7688</v>
      </c>
      <c r="O4" s="53">
        <v>9290</v>
      </c>
      <c r="P4" s="53">
        <v>11359</v>
      </c>
      <c r="Q4" s="53">
        <v>13422</v>
      </c>
      <c r="R4" s="53">
        <v>15597</v>
      </c>
      <c r="S4" s="53">
        <v>17907</v>
      </c>
      <c r="T4" s="53">
        <v>20549</v>
      </c>
      <c r="U4" s="53">
        <v>24811</v>
      </c>
      <c r="V4" s="53">
        <v>28511</v>
      </c>
      <c r="W4" s="53">
        <v>32611</v>
      </c>
      <c r="X4" s="53">
        <v>37317</v>
      </c>
      <c r="Y4" s="53">
        <v>42494</v>
      </c>
      <c r="Z4" s="53">
        <v>48804</v>
      </c>
      <c r="AA4" s="53">
        <v>53686</v>
      </c>
      <c r="AB4" s="53">
        <v>58409</v>
      </c>
      <c r="AC4" s="53">
        <v>63044</v>
      </c>
      <c r="AD4" s="53">
        <v>67515</v>
      </c>
      <c r="AE4" s="53">
        <v>72089</v>
      </c>
      <c r="AF4" s="53">
        <v>76685</v>
      </c>
      <c r="AG4" s="53">
        <v>82566</v>
      </c>
      <c r="AH4" s="53">
        <v>88911</v>
      </c>
      <c r="AI4" s="53">
        <v>95429</v>
      </c>
      <c r="AJ4" s="2" t="s">
        <v>2</v>
      </c>
      <c r="AK4" s="37" t="s">
        <v>53</v>
      </c>
      <c r="AL4" s="2" t="s">
        <v>53</v>
      </c>
      <c r="AM4" s="2"/>
    </row>
    <row r="5" spans="1:39" x14ac:dyDescent="0.25">
      <c r="A5" s="2" t="s">
        <v>3</v>
      </c>
      <c r="B5" s="3"/>
      <c r="C5" s="3"/>
      <c r="D5" s="53"/>
      <c r="E5" s="53"/>
      <c r="F5" s="53">
        <v>677</v>
      </c>
      <c r="G5" s="53">
        <v>820</v>
      </c>
      <c r="H5" s="53">
        <v>950</v>
      </c>
      <c r="I5" s="53">
        <v>1078</v>
      </c>
      <c r="J5" s="53">
        <v>1209</v>
      </c>
      <c r="K5" s="53">
        <v>1481</v>
      </c>
      <c r="L5" s="53">
        <v>1893</v>
      </c>
      <c r="M5" s="53">
        <v>2386</v>
      </c>
      <c r="N5" s="53">
        <v>2937</v>
      </c>
      <c r="O5" s="53">
        <v>3540</v>
      </c>
      <c r="P5" s="53">
        <v>4319</v>
      </c>
      <c r="Q5" s="53">
        <v>5089</v>
      </c>
      <c r="R5" s="53">
        <v>5901</v>
      </c>
      <c r="S5" s="53">
        <v>6766</v>
      </c>
      <c r="T5" s="53">
        <v>7807</v>
      </c>
      <c r="U5" s="53">
        <v>9487</v>
      </c>
      <c r="V5" s="53">
        <v>10941</v>
      </c>
      <c r="W5" s="53">
        <v>12558</v>
      </c>
      <c r="X5" s="53">
        <v>14444</v>
      </c>
      <c r="Y5" s="53">
        <v>16521</v>
      </c>
      <c r="Z5" s="53">
        <v>19067</v>
      </c>
      <c r="AA5" s="53">
        <v>21040</v>
      </c>
      <c r="AB5" s="53">
        <v>22944</v>
      </c>
      <c r="AC5" s="53">
        <v>24831</v>
      </c>
      <c r="AD5" s="53">
        <v>26647</v>
      </c>
      <c r="AE5" s="53">
        <v>28497</v>
      </c>
      <c r="AF5" s="53">
        <v>30365</v>
      </c>
      <c r="AG5" s="53">
        <v>32813</v>
      </c>
      <c r="AH5" s="53">
        <v>35500</v>
      </c>
      <c r="AI5" s="53">
        <v>38237</v>
      </c>
      <c r="AJ5" s="2" t="s">
        <v>3</v>
      </c>
      <c r="AK5" s="37" t="s">
        <v>53</v>
      </c>
      <c r="AL5" s="2" t="s">
        <v>53</v>
      </c>
      <c r="AM5" s="2"/>
    </row>
    <row r="6" spans="1:39" x14ac:dyDescent="0.25">
      <c r="A6" s="2" t="s">
        <v>4</v>
      </c>
      <c r="B6" s="3"/>
      <c r="C6" s="3"/>
      <c r="D6" s="53"/>
      <c r="E6" s="53"/>
      <c r="F6" s="53">
        <v>2808</v>
      </c>
      <c r="G6" s="53">
        <v>3364</v>
      </c>
      <c r="H6" s="53">
        <v>3886</v>
      </c>
      <c r="I6" s="53">
        <v>4384</v>
      </c>
      <c r="J6" s="53">
        <v>4885</v>
      </c>
      <c r="K6" s="53">
        <v>5778</v>
      </c>
      <c r="L6" s="53">
        <v>7307</v>
      </c>
      <c r="M6" s="53">
        <v>9065</v>
      </c>
      <c r="N6" s="53">
        <v>11035</v>
      </c>
      <c r="O6" s="53">
        <v>13188</v>
      </c>
      <c r="P6" s="53">
        <v>15982</v>
      </c>
      <c r="Q6" s="53">
        <v>18799</v>
      </c>
      <c r="R6" s="53">
        <v>21762</v>
      </c>
      <c r="S6" s="53">
        <v>24924</v>
      </c>
      <c r="T6" s="53">
        <v>28287</v>
      </c>
      <c r="U6" s="53">
        <v>33411</v>
      </c>
      <c r="V6" s="53">
        <v>38007</v>
      </c>
      <c r="W6" s="53">
        <v>43113</v>
      </c>
      <c r="X6" s="53">
        <v>48888</v>
      </c>
      <c r="Y6" s="53">
        <v>55186</v>
      </c>
      <c r="Z6" s="53">
        <v>62787</v>
      </c>
      <c r="AA6" s="53">
        <v>68756</v>
      </c>
      <c r="AB6" s="53">
        <v>74524</v>
      </c>
      <c r="AC6" s="53">
        <v>80093</v>
      </c>
      <c r="AD6" s="53">
        <v>85483</v>
      </c>
      <c r="AE6" s="53">
        <v>90660</v>
      </c>
      <c r="AF6" s="53">
        <v>96131</v>
      </c>
      <c r="AG6" s="53">
        <v>103295</v>
      </c>
      <c r="AH6" s="53">
        <v>111216</v>
      </c>
      <c r="AI6" s="53">
        <v>119755</v>
      </c>
      <c r="AJ6" s="2" t="s">
        <v>4</v>
      </c>
      <c r="AK6" s="37" t="s">
        <v>54</v>
      </c>
      <c r="AL6" s="2" t="s">
        <v>54</v>
      </c>
      <c r="AM6" s="2"/>
    </row>
    <row r="7" spans="1:39" x14ac:dyDescent="0.25">
      <c r="A7" s="2" t="s">
        <v>5</v>
      </c>
      <c r="B7" s="3"/>
      <c r="C7" s="3"/>
      <c r="D7" s="53"/>
      <c r="E7" s="53"/>
      <c r="F7" s="53">
        <v>257</v>
      </c>
      <c r="G7" s="53">
        <v>302</v>
      </c>
      <c r="H7" s="53">
        <v>343</v>
      </c>
      <c r="I7" s="53">
        <v>382</v>
      </c>
      <c r="J7" s="53">
        <v>422</v>
      </c>
      <c r="K7" s="53">
        <v>501</v>
      </c>
      <c r="L7" s="53">
        <v>634</v>
      </c>
      <c r="M7" s="53">
        <v>802</v>
      </c>
      <c r="N7" s="53">
        <v>994</v>
      </c>
      <c r="O7" s="53">
        <v>1210</v>
      </c>
      <c r="P7" s="53">
        <v>1499</v>
      </c>
      <c r="Q7" s="53">
        <v>1785</v>
      </c>
      <c r="R7" s="53">
        <v>2088</v>
      </c>
      <c r="S7" s="53">
        <v>2411</v>
      </c>
      <c r="T7" s="53">
        <v>2725</v>
      </c>
      <c r="U7" s="53">
        <v>3198</v>
      </c>
      <c r="V7" s="53">
        <v>3608</v>
      </c>
      <c r="W7" s="53">
        <v>4063</v>
      </c>
      <c r="X7" s="53">
        <v>4558</v>
      </c>
      <c r="Y7" s="53">
        <v>5095</v>
      </c>
      <c r="Z7" s="53">
        <v>5738</v>
      </c>
      <c r="AA7" s="53">
        <v>6237</v>
      </c>
      <c r="AB7" s="53">
        <v>6719</v>
      </c>
      <c r="AC7" s="53">
        <v>7178</v>
      </c>
      <c r="AD7" s="53">
        <v>7623</v>
      </c>
      <c r="AE7" s="53">
        <v>8077</v>
      </c>
      <c r="AF7" s="53">
        <v>8524</v>
      </c>
      <c r="AG7" s="53">
        <v>9141</v>
      </c>
      <c r="AH7" s="53">
        <v>9817</v>
      </c>
      <c r="AI7" s="53">
        <v>10414</v>
      </c>
      <c r="AJ7" s="2" t="s">
        <v>5</v>
      </c>
      <c r="AK7" s="37" t="s">
        <v>73</v>
      </c>
      <c r="AL7" s="2" t="s">
        <v>53</v>
      </c>
      <c r="AM7" s="2" t="s">
        <v>59</v>
      </c>
    </row>
    <row r="8" spans="1:39" x14ac:dyDescent="0.25">
      <c r="A8" s="2" t="s">
        <v>6</v>
      </c>
      <c r="B8" s="3"/>
      <c r="C8" s="3"/>
      <c r="D8" s="53"/>
      <c r="E8" s="53"/>
      <c r="F8" s="53">
        <v>417</v>
      </c>
      <c r="G8" s="53">
        <v>510</v>
      </c>
      <c r="H8" s="53">
        <v>598</v>
      </c>
      <c r="I8" s="53">
        <v>688</v>
      </c>
      <c r="J8" s="53">
        <v>780</v>
      </c>
      <c r="K8" s="53">
        <v>945</v>
      </c>
      <c r="L8" s="53">
        <v>1227</v>
      </c>
      <c r="M8" s="53">
        <v>1545</v>
      </c>
      <c r="N8" s="53">
        <v>1901</v>
      </c>
      <c r="O8" s="53">
        <v>2289</v>
      </c>
      <c r="P8" s="53">
        <v>2782</v>
      </c>
      <c r="Q8" s="53">
        <v>3280</v>
      </c>
      <c r="R8" s="53">
        <v>3802</v>
      </c>
      <c r="S8" s="53">
        <v>4361</v>
      </c>
      <c r="T8" s="53">
        <v>5013</v>
      </c>
      <c r="U8" s="53">
        <v>5996</v>
      </c>
      <c r="V8" s="53">
        <v>6882</v>
      </c>
      <c r="W8" s="53">
        <v>7883</v>
      </c>
      <c r="X8" s="53">
        <v>9014</v>
      </c>
      <c r="Y8" s="53">
        <v>10258</v>
      </c>
      <c r="Z8" s="53">
        <v>11752</v>
      </c>
      <c r="AA8" s="53">
        <v>12928</v>
      </c>
      <c r="AB8" s="53">
        <v>14070</v>
      </c>
      <c r="AC8" s="53">
        <v>15186</v>
      </c>
      <c r="AD8" s="53">
        <v>16268</v>
      </c>
      <c r="AE8" s="53">
        <v>17311</v>
      </c>
      <c r="AF8" s="53">
        <v>18412</v>
      </c>
      <c r="AG8" s="53">
        <v>19856</v>
      </c>
      <c r="AH8" s="53">
        <v>21451</v>
      </c>
      <c r="AI8" s="53">
        <v>23177</v>
      </c>
      <c r="AJ8" s="2" t="s">
        <v>6</v>
      </c>
      <c r="AK8" s="37" t="s">
        <v>55</v>
      </c>
      <c r="AL8" s="2" t="s">
        <v>55</v>
      </c>
      <c r="AM8" s="2"/>
    </row>
    <row r="9" spans="1:39" x14ac:dyDescent="0.25">
      <c r="A9" s="2" t="s">
        <v>7</v>
      </c>
      <c r="B9" s="3"/>
      <c r="C9" s="3"/>
      <c r="D9" s="53"/>
      <c r="E9" s="53"/>
      <c r="F9" s="53">
        <v>1648</v>
      </c>
      <c r="G9" s="53">
        <v>2010</v>
      </c>
      <c r="H9" s="53">
        <v>2297</v>
      </c>
      <c r="I9" s="53">
        <v>2582</v>
      </c>
      <c r="J9" s="53">
        <v>2859</v>
      </c>
      <c r="K9" s="53">
        <v>3416</v>
      </c>
      <c r="L9" s="53">
        <v>4206</v>
      </c>
      <c r="M9" s="53">
        <v>5122</v>
      </c>
      <c r="N9" s="53">
        <v>6156</v>
      </c>
      <c r="O9" s="53">
        <v>7270</v>
      </c>
      <c r="P9" s="53">
        <v>8716</v>
      </c>
      <c r="Q9" s="53">
        <v>10162</v>
      </c>
      <c r="R9" s="53">
        <v>11683</v>
      </c>
      <c r="S9" s="53">
        <v>13305</v>
      </c>
      <c r="T9" s="53">
        <v>15055</v>
      </c>
      <c r="U9" s="53">
        <v>17831</v>
      </c>
      <c r="V9" s="53">
        <v>20242</v>
      </c>
      <c r="W9" s="53">
        <v>22916</v>
      </c>
      <c r="X9" s="53">
        <v>25969</v>
      </c>
      <c r="Y9" s="53">
        <v>29292</v>
      </c>
      <c r="Z9" s="53">
        <v>33398</v>
      </c>
      <c r="AA9" s="53">
        <v>36581</v>
      </c>
      <c r="AB9" s="53">
        <v>39662</v>
      </c>
      <c r="AC9" s="53">
        <v>42629</v>
      </c>
      <c r="AD9" s="53">
        <v>45488</v>
      </c>
      <c r="AE9" s="53">
        <v>48413</v>
      </c>
      <c r="AF9" s="53">
        <v>51330</v>
      </c>
      <c r="AG9" s="53">
        <v>55024</v>
      </c>
      <c r="AH9" s="53">
        <v>58955</v>
      </c>
      <c r="AI9" s="53">
        <v>62957</v>
      </c>
      <c r="AJ9" s="2" t="s">
        <v>7</v>
      </c>
      <c r="AK9" s="37" t="s">
        <v>56</v>
      </c>
      <c r="AL9" s="2" t="s">
        <v>56</v>
      </c>
      <c r="AM9" s="2"/>
    </row>
    <row r="10" spans="1:39" x14ac:dyDescent="0.25">
      <c r="A10" s="2" t="s">
        <v>8</v>
      </c>
      <c r="B10" s="3"/>
      <c r="C10" s="3"/>
      <c r="D10" s="53"/>
      <c r="E10" s="53"/>
      <c r="F10" s="53">
        <v>320</v>
      </c>
      <c r="G10" s="53">
        <v>374</v>
      </c>
      <c r="H10" s="53">
        <v>419</v>
      </c>
      <c r="I10" s="53">
        <v>465</v>
      </c>
      <c r="J10" s="53">
        <v>507</v>
      </c>
      <c r="K10" s="53">
        <v>590</v>
      </c>
      <c r="L10" s="53">
        <v>743</v>
      </c>
      <c r="M10" s="53">
        <v>932</v>
      </c>
      <c r="N10" s="53">
        <v>1169</v>
      </c>
      <c r="O10" s="53">
        <v>1450</v>
      </c>
      <c r="P10" s="53">
        <v>1855</v>
      </c>
      <c r="Q10" s="53">
        <v>2266</v>
      </c>
      <c r="R10" s="53">
        <v>2704</v>
      </c>
      <c r="S10" s="53">
        <v>3172</v>
      </c>
      <c r="T10" s="53">
        <v>3620</v>
      </c>
      <c r="U10" s="53">
        <v>4169</v>
      </c>
      <c r="V10" s="53">
        <v>4648</v>
      </c>
      <c r="W10" s="53">
        <v>5181</v>
      </c>
      <c r="X10" s="53">
        <v>5750</v>
      </c>
      <c r="Y10" s="53">
        <v>6339</v>
      </c>
      <c r="Z10" s="53">
        <v>7048</v>
      </c>
      <c r="AA10" s="53">
        <v>7597</v>
      </c>
      <c r="AB10" s="53">
        <v>8128</v>
      </c>
      <c r="AC10" s="53">
        <v>8613</v>
      </c>
      <c r="AD10" s="53">
        <v>9081</v>
      </c>
      <c r="AE10" s="53">
        <v>9556</v>
      </c>
      <c r="AF10" s="53">
        <v>9987</v>
      </c>
      <c r="AG10" s="53">
        <v>10673</v>
      </c>
      <c r="AH10" s="53">
        <v>11465</v>
      </c>
      <c r="AI10" s="53">
        <v>12021</v>
      </c>
      <c r="AJ10" s="2" t="s">
        <v>8</v>
      </c>
      <c r="AK10" s="37" t="s">
        <v>57</v>
      </c>
      <c r="AL10" s="2" t="s">
        <v>57</v>
      </c>
      <c r="AM10" s="2"/>
    </row>
    <row r="11" spans="1:39" x14ac:dyDescent="0.25">
      <c r="A11" s="2" t="s">
        <v>9</v>
      </c>
      <c r="B11" s="3"/>
      <c r="C11" s="3"/>
      <c r="D11" s="53"/>
      <c r="E11" s="53"/>
      <c r="F11" s="53">
        <v>2393</v>
      </c>
      <c r="G11" s="53">
        <v>2809</v>
      </c>
      <c r="H11" s="53">
        <v>3156</v>
      </c>
      <c r="I11" s="53">
        <v>3497</v>
      </c>
      <c r="J11" s="53">
        <v>3828</v>
      </c>
      <c r="K11" s="53">
        <v>4486</v>
      </c>
      <c r="L11" s="53">
        <v>5479</v>
      </c>
      <c r="M11" s="53">
        <v>6647</v>
      </c>
      <c r="N11" s="53">
        <v>8004</v>
      </c>
      <c r="O11" s="53">
        <v>9513</v>
      </c>
      <c r="P11" s="53">
        <v>11563</v>
      </c>
      <c r="Q11" s="53">
        <v>13604</v>
      </c>
      <c r="R11" s="53">
        <v>15759</v>
      </c>
      <c r="S11" s="53">
        <v>18072</v>
      </c>
      <c r="T11" s="53">
        <v>20454</v>
      </c>
      <c r="U11" s="53">
        <v>23871</v>
      </c>
      <c r="V11" s="53">
        <v>26854</v>
      </c>
      <c r="W11" s="53">
        <v>30162</v>
      </c>
      <c r="X11" s="53">
        <v>33856</v>
      </c>
      <c r="Y11" s="53">
        <v>37814</v>
      </c>
      <c r="Z11" s="53">
        <v>42675</v>
      </c>
      <c r="AA11" s="53">
        <v>46442</v>
      </c>
      <c r="AB11" s="53">
        <v>50086</v>
      </c>
      <c r="AC11" s="53">
        <v>53535</v>
      </c>
      <c r="AD11" s="53">
        <v>56867</v>
      </c>
      <c r="AE11" s="53">
        <v>60265</v>
      </c>
      <c r="AF11" s="53">
        <v>63566</v>
      </c>
      <c r="AG11" s="53">
        <v>67987</v>
      </c>
      <c r="AH11" s="53">
        <v>72806</v>
      </c>
      <c r="AI11" s="53">
        <v>77310</v>
      </c>
      <c r="AJ11" s="2" t="s">
        <v>9</v>
      </c>
      <c r="AK11" s="37" t="s">
        <v>74</v>
      </c>
      <c r="AL11" s="2" t="s">
        <v>58</v>
      </c>
      <c r="AM11" s="2" t="s">
        <v>59</v>
      </c>
    </row>
    <row r="12" spans="1:39" x14ac:dyDescent="0.25">
      <c r="A12" s="2" t="s">
        <v>10</v>
      </c>
      <c r="B12" s="3"/>
      <c r="C12" s="3"/>
      <c r="D12" s="53"/>
      <c r="E12" s="53"/>
      <c r="F12" s="53">
        <v>777</v>
      </c>
      <c r="G12" s="53">
        <v>951</v>
      </c>
      <c r="H12" s="53">
        <v>1114</v>
      </c>
      <c r="I12" s="53">
        <v>1279</v>
      </c>
      <c r="J12" s="53">
        <v>1445</v>
      </c>
      <c r="K12" s="53">
        <v>1738</v>
      </c>
      <c r="L12" s="53">
        <v>2240</v>
      </c>
      <c r="M12" s="53">
        <v>2808</v>
      </c>
      <c r="N12" s="53">
        <v>3434</v>
      </c>
      <c r="O12" s="53">
        <v>4115</v>
      </c>
      <c r="P12" s="53">
        <v>4979</v>
      </c>
      <c r="Q12" s="53">
        <v>5853</v>
      </c>
      <c r="R12" s="53">
        <v>6771</v>
      </c>
      <c r="S12" s="53">
        <v>7749</v>
      </c>
      <c r="T12" s="53">
        <v>8878</v>
      </c>
      <c r="U12" s="53">
        <v>10658</v>
      </c>
      <c r="V12" s="53">
        <v>12256</v>
      </c>
      <c r="W12" s="53">
        <v>14062</v>
      </c>
      <c r="X12" s="53">
        <v>16109</v>
      </c>
      <c r="Y12" s="53">
        <v>18356</v>
      </c>
      <c r="Z12" s="53">
        <v>21091</v>
      </c>
      <c r="AA12" s="53">
        <v>23235</v>
      </c>
      <c r="AB12" s="53">
        <v>25324</v>
      </c>
      <c r="AC12" s="53">
        <v>27351</v>
      </c>
      <c r="AD12" s="53">
        <v>29320</v>
      </c>
      <c r="AE12" s="53">
        <v>31212</v>
      </c>
      <c r="AF12" s="53">
        <v>33208</v>
      </c>
      <c r="AG12" s="53">
        <v>35822</v>
      </c>
      <c r="AH12" s="53">
        <v>38714</v>
      </c>
      <c r="AI12" s="53">
        <v>41841</v>
      </c>
      <c r="AJ12" s="2" t="s">
        <v>10</v>
      </c>
      <c r="AK12" s="37" t="s">
        <v>54</v>
      </c>
      <c r="AL12" s="2" t="s">
        <v>54</v>
      </c>
      <c r="AM12" s="2"/>
    </row>
    <row r="13" spans="1:39" x14ac:dyDescent="0.25">
      <c r="A13" s="2" t="s">
        <v>11</v>
      </c>
      <c r="B13" s="3"/>
      <c r="C13" s="3"/>
      <c r="D13" s="53"/>
      <c r="E13" s="53"/>
      <c r="F13" s="53">
        <v>730</v>
      </c>
      <c r="G13" s="53">
        <v>843</v>
      </c>
      <c r="H13" s="53">
        <v>955</v>
      </c>
      <c r="I13" s="53">
        <v>1060</v>
      </c>
      <c r="J13" s="53">
        <v>1162</v>
      </c>
      <c r="K13" s="53">
        <v>1362</v>
      </c>
      <c r="L13" s="53">
        <v>1708</v>
      </c>
      <c r="M13" s="53">
        <v>2111</v>
      </c>
      <c r="N13" s="53">
        <v>2581</v>
      </c>
      <c r="O13" s="53">
        <v>3109</v>
      </c>
      <c r="P13" s="53">
        <v>3841</v>
      </c>
      <c r="Q13" s="53">
        <v>4564</v>
      </c>
      <c r="R13" s="53">
        <v>5327</v>
      </c>
      <c r="S13" s="53">
        <v>6144</v>
      </c>
      <c r="T13" s="53">
        <v>6934</v>
      </c>
      <c r="U13" s="53">
        <v>7974</v>
      </c>
      <c r="V13" s="53">
        <v>8914</v>
      </c>
      <c r="W13" s="53">
        <v>9908</v>
      </c>
      <c r="X13" s="53">
        <v>11035</v>
      </c>
      <c r="Y13" s="53">
        <v>12237</v>
      </c>
      <c r="Z13" s="53">
        <v>13663</v>
      </c>
      <c r="AA13" s="53">
        <v>14783</v>
      </c>
      <c r="AB13" s="53">
        <v>15851</v>
      </c>
      <c r="AC13" s="53">
        <v>16850</v>
      </c>
      <c r="AD13" s="53">
        <v>17797</v>
      </c>
      <c r="AE13" s="53">
        <v>18698</v>
      </c>
      <c r="AF13" s="53">
        <v>19653</v>
      </c>
      <c r="AG13" s="53">
        <v>20887</v>
      </c>
      <c r="AH13" s="53">
        <v>22247</v>
      </c>
      <c r="AI13" s="53">
        <v>23702</v>
      </c>
      <c r="AJ13" s="2" t="s">
        <v>11</v>
      </c>
      <c r="AK13" s="37" t="s">
        <v>59</v>
      </c>
      <c r="AL13" s="2" t="s">
        <v>59</v>
      </c>
      <c r="AM13" s="2"/>
    </row>
    <row r="14" spans="1:39" x14ac:dyDescent="0.25">
      <c r="A14" s="2" t="s">
        <v>12</v>
      </c>
      <c r="B14" s="3"/>
      <c r="C14" s="3"/>
      <c r="D14" s="53"/>
      <c r="E14" s="53"/>
      <c r="F14" s="53">
        <v>827</v>
      </c>
      <c r="G14" s="53">
        <v>962</v>
      </c>
      <c r="H14" s="53">
        <v>1095</v>
      </c>
      <c r="I14" s="53">
        <v>1224</v>
      </c>
      <c r="J14" s="53">
        <v>1352</v>
      </c>
      <c r="K14" s="53">
        <v>1576</v>
      </c>
      <c r="L14" s="53">
        <v>1966</v>
      </c>
      <c r="M14" s="53">
        <v>2401</v>
      </c>
      <c r="N14" s="53">
        <v>2885</v>
      </c>
      <c r="O14" s="53">
        <v>3419</v>
      </c>
      <c r="P14" s="53">
        <v>4124</v>
      </c>
      <c r="Q14" s="53">
        <v>4814</v>
      </c>
      <c r="R14" s="53">
        <v>5543</v>
      </c>
      <c r="S14" s="53">
        <v>6323</v>
      </c>
      <c r="T14" s="53">
        <v>7238</v>
      </c>
      <c r="U14" s="53">
        <v>8568</v>
      </c>
      <c r="V14" s="53">
        <v>9766</v>
      </c>
      <c r="W14" s="53">
        <v>11138</v>
      </c>
      <c r="X14" s="53">
        <v>12686</v>
      </c>
      <c r="Y14" s="53">
        <v>14368</v>
      </c>
      <c r="Z14" s="53">
        <v>16430</v>
      </c>
      <c r="AA14" s="53">
        <v>18046</v>
      </c>
      <c r="AB14" s="53">
        <v>19627</v>
      </c>
      <c r="AC14" s="53">
        <v>21152</v>
      </c>
      <c r="AD14" s="53">
        <v>22628</v>
      </c>
      <c r="AE14" s="53">
        <v>24062</v>
      </c>
      <c r="AF14" s="53">
        <v>25565</v>
      </c>
      <c r="AG14" s="53">
        <v>27537</v>
      </c>
      <c r="AH14" s="53">
        <v>29715</v>
      </c>
      <c r="AI14" s="53">
        <v>32040</v>
      </c>
      <c r="AJ14" s="2" t="s">
        <v>12</v>
      </c>
      <c r="AK14" s="37" t="s">
        <v>73</v>
      </c>
      <c r="AL14" s="2" t="s">
        <v>53</v>
      </c>
      <c r="AM14" s="2" t="s">
        <v>59</v>
      </c>
    </row>
    <row r="15" spans="1:39" x14ac:dyDescent="0.25">
      <c r="A15" s="2" t="s">
        <v>13</v>
      </c>
      <c r="B15" s="3"/>
      <c r="C15" s="3"/>
      <c r="D15" s="53"/>
      <c r="E15" s="53"/>
      <c r="F15" s="53">
        <v>463</v>
      </c>
      <c r="G15" s="53">
        <v>565</v>
      </c>
      <c r="H15" s="53">
        <v>662</v>
      </c>
      <c r="I15" s="53">
        <v>759</v>
      </c>
      <c r="J15" s="53">
        <v>855</v>
      </c>
      <c r="K15" s="53">
        <v>1032</v>
      </c>
      <c r="L15" s="53">
        <v>1331</v>
      </c>
      <c r="M15" s="53">
        <v>1677</v>
      </c>
      <c r="N15" s="53">
        <v>2063</v>
      </c>
      <c r="O15" s="53">
        <v>2482</v>
      </c>
      <c r="P15" s="53">
        <v>3018</v>
      </c>
      <c r="Q15" s="53">
        <v>3565</v>
      </c>
      <c r="R15" s="53">
        <v>4138</v>
      </c>
      <c r="S15" s="53">
        <v>4750</v>
      </c>
      <c r="T15" s="53">
        <v>5403</v>
      </c>
      <c r="U15" s="53">
        <v>6387</v>
      </c>
      <c r="V15" s="53">
        <v>7267</v>
      </c>
      <c r="W15" s="53">
        <v>8235</v>
      </c>
      <c r="X15" s="53">
        <v>9331</v>
      </c>
      <c r="Y15" s="53">
        <v>10531</v>
      </c>
      <c r="Z15" s="53">
        <v>11967</v>
      </c>
      <c r="AA15" s="53">
        <v>13092</v>
      </c>
      <c r="AB15" s="53">
        <v>14177</v>
      </c>
      <c r="AC15" s="53">
        <v>15231</v>
      </c>
      <c r="AD15" s="53">
        <v>16253</v>
      </c>
      <c r="AE15" s="53">
        <v>17234</v>
      </c>
      <c r="AF15" s="53">
        <v>18269</v>
      </c>
      <c r="AG15" s="53">
        <v>19623</v>
      </c>
      <c r="AH15" s="53">
        <v>21121</v>
      </c>
      <c r="AI15" s="53">
        <v>22734</v>
      </c>
      <c r="AJ15" s="2" t="s">
        <v>13</v>
      </c>
      <c r="AK15" s="37" t="s">
        <v>55</v>
      </c>
      <c r="AL15" s="2" t="s">
        <v>55</v>
      </c>
      <c r="AM15" s="2"/>
    </row>
    <row r="16" spans="1:39" x14ac:dyDescent="0.25">
      <c r="A16" s="2" t="s">
        <v>14</v>
      </c>
      <c r="B16" s="3"/>
      <c r="C16" s="3"/>
      <c r="D16" s="53"/>
      <c r="E16" s="53"/>
      <c r="F16" s="53">
        <v>18</v>
      </c>
      <c r="G16" s="53">
        <v>20</v>
      </c>
      <c r="H16" s="53">
        <v>21</v>
      </c>
      <c r="I16" s="53">
        <v>23</v>
      </c>
      <c r="J16" s="53">
        <v>25</v>
      </c>
      <c r="K16" s="53">
        <v>28</v>
      </c>
      <c r="L16" s="53">
        <v>39</v>
      </c>
      <c r="M16" s="53">
        <v>55</v>
      </c>
      <c r="N16" s="53">
        <v>75</v>
      </c>
      <c r="O16" s="53">
        <v>100</v>
      </c>
      <c r="P16" s="53">
        <v>139</v>
      </c>
      <c r="Q16" s="53">
        <v>178</v>
      </c>
      <c r="R16" s="53">
        <v>220</v>
      </c>
      <c r="S16" s="53">
        <v>264</v>
      </c>
      <c r="T16" s="53">
        <v>307</v>
      </c>
      <c r="U16" s="53">
        <v>355</v>
      </c>
      <c r="V16" s="53">
        <v>397</v>
      </c>
      <c r="W16" s="53">
        <v>444</v>
      </c>
      <c r="X16" s="53">
        <v>493</v>
      </c>
      <c r="Y16" s="53">
        <v>543</v>
      </c>
      <c r="Z16" s="53">
        <v>603</v>
      </c>
      <c r="AA16" s="53">
        <v>649</v>
      </c>
      <c r="AB16" s="53">
        <v>694</v>
      </c>
      <c r="AC16" s="53">
        <v>735</v>
      </c>
      <c r="AD16" s="53">
        <v>774</v>
      </c>
      <c r="AE16" s="53">
        <v>813</v>
      </c>
      <c r="AF16" s="53">
        <v>848</v>
      </c>
      <c r="AG16" s="53">
        <v>903</v>
      </c>
      <c r="AH16" s="53">
        <v>969</v>
      </c>
      <c r="AI16" s="53">
        <v>1016</v>
      </c>
      <c r="AJ16" s="2" t="s">
        <v>14</v>
      </c>
      <c r="AK16" s="37" t="s">
        <v>65</v>
      </c>
      <c r="AL16" s="2" t="s">
        <v>65</v>
      </c>
      <c r="AM16" s="2"/>
    </row>
    <row r="17" spans="1:39" x14ac:dyDescent="0.25">
      <c r="A17" s="2" t="s">
        <v>15</v>
      </c>
      <c r="B17" s="3"/>
      <c r="C17" s="3"/>
      <c r="D17" s="53"/>
      <c r="E17" s="53"/>
      <c r="F17" s="53">
        <v>1014</v>
      </c>
      <c r="G17" s="53">
        <v>1254</v>
      </c>
      <c r="H17" s="53">
        <v>1473</v>
      </c>
      <c r="I17" s="53">
        <v>1694</v>
      </c>
      <c r="J17" s="53">
        <v>1920</v>
      </c>
      <c r="K17" s="53">
        <v>2387</v>
      </c>
      <c r="L17" s="53">
        <v>3069</v>
      </c>
      <c r="M17" s="53">
        <v>3871</v>
      </c>
      <c r="N17" s="53">
        <v>4754</v>
      </c>
      <c r="O17" s="53">
        <v>5705</v>
      </c>
      <c r="P17" s="53">
        <v>6924</v>
      </c>
      <c r="Q17" s="53">
        <v>8132</v>
      </c>
      <c r="R17" s="53">
        <v>9403</v>
      </c>
      <c r="S17" s="53">
        <v>10758</v>
      </c>
      <c r="T17" s="53">
        <v>12295</v>
      </c>
      <c r="U17" s="53">
        <v>14731</v>
      </c>
      <c r="V17" s="53">
        <v>16847</v>
      </c>
      <c r="W17" s="53">
        <v>19190</v>
      </c>
      <c r="X17" s="53">
        <v>21873</v>
      </c>
      <c r="Y17" s="53">
        <v>24817</v>
      </c>
      <c r="Z17" s="53">
        <v>28426</v>
      </c>
      <c r="AA17" s="53">
        <v>31226</v>
      </c>
      <c r="AB17" s="53">
        <v>33929</v>
      </c>
      <c r="AC17" s="53">
        <v>36558</v>
      </c>
      <c r="AD17" s="53">
        <v>39091</v>
      </c>
      <c r="AE17" s="53">
        <v>41675</v>
      </c>
      <c r="AF17" s="53">
        <v>44268</v>
      </c>
      <c r="AG17" s="53">
        <v>47592</v>
      </c>
      <c r="AH17" s="53">
        <v>51166</v>
      </c>
      <c r="AI17" s="53">
        <v>54812</v>
      </c>
      <c r="AJ17" s="2" t="s">
        <v>15</v>
      </c>
      <c r="AK17" s="37" t="s">
        <v>58</v>
      </c>
      <c r="AL17" s="2" t="s">
        <v>58</v>
      </c>
      <c r="AM17" s="2"/>
    </row>
    <row r="18" spans="1:39" x14ac:dyDescent="0.25">
      <c r="A18" s="2" t="s">
        <v>16</v>
      </c>
      <c r="B18" s="3"/>
      <c r="C18" s="3"/>
      <c r="D18" s="53"/>
      <c r="E18" s="53"/>
      <c r="F18" s="53">
        <v>1528</v>
      </c>
      <c r="G18" s="53">
        <v>1866</v>
      </c>
      <c r="H18" s="53">
        <v>2181</v>
      </c>
      <c r="I18" s="53">
        <v>2490</v>
      </c>
      <c r="J18" s="53">
        <v>2807</v>
      </c>
      <c r="K18" s="53">
        <v>3462</v>
      </c>
      <c r="L18" s="53">
        <v>4432</v>
      </c>
      <c r="M18" s="53">
        <v>5582</v>
      </c>
      <c r="N18" s="53">
        <v>6861</v>
      </c>
      <c r="O18" s="53">
        <v>8249</v>
      </c>
      <c r="P18" s="53">
        <v>10032</v>
      </c>
      <c r="Q18" s="53">
        <v>11807</v>
      </c>
      <c r="R18" s="53">
        <v>13670</v>
      </c>
      <c r="S18" s="53">
        <v>15662</v>
      </c>
      <c r="T18" s="53">
        <v>17951</v>
      </c>
      <c r="U18" s="53">
        <v>21596</v>
      </c>
      <c r="V18" s="53">
        <v>24761</v>
      </c>
      <c r="W18" s="53">
        <v>28268</v>
      </c>
      <c r="X18" s="53">
        <v>32311</v>
      </c>
      <c r="Y18" s="53">
        <v>36740</v>
      </c>
      <c r="Z18" s="53">
        <v>42179</v>
      </c>
      <c r="AA18" s="53">
        <v>46392</v>
      </c>
      <c r="AB18" s="53">
        <v>50467</v>
      </c>
      <c r="AC18" s="53">
        <v>54444</v>
      </c>
      <c r="AD18" s="53">
        <v>58287</v>
      </c>
      <c r="AE18" s="53">
        <v>62216</v>
      </c>
      <c r="AF18" s="53">
        <v>66166</v>
      </c>
      <c r="AG18" s="53">
        <v>71199</v>
      </c>
      <c r="AH18" s="53">
        <v>76600</v>
      </c>
      <c r="AI18" s="53">
        <v>82151</v>
      </c>
      <c r="AJ18" s="2" t="s">
        <v>16</v>
      </c>
      <c r="AK18" s="37" t="s">
        <v>53</v>
      </c>
      <c r="AL18" s="2" t="s">
        <v>53</v>
      </c>
      <c r="AM18" s="2"/>
    </row>
    <row r="19" spans="1:39" x14ac:dyDescent="0.25">
      <c r="A19" s="2" t="s">
        <v>17</v>
      </c>
      <c r="B19" s="3"/>
      <c r="C19" s="3"/>
      <c r="D19" s="53"/>
      <c r="E19" s="53"/>
      <c r="F19" s="53">
        <v>2743</v>
      </c>
      <c r="G19" s="53">
        <v>3363</v>
      </c>
      <c r="H19" s="53">
        <v>3965</v>
      </c>
      <c r="I19" s="53">
        <v>4560</v>
      </c>
      <c r="J19" s="53">
        <v>5175</v>
      </c>
      <c r="K19" s="53">
        <v>6441</v>
      </c>
      <c r="L19" s="53">
        <v>8347</v>
      </c>
      <c r="M19" s="53">
        <v>10629</v>
      </c>
      <c r="N19" s="53">
        <v>13154</v>
      </c>
      <c r="O19" s="53">
        <v>15901</v>
      </c>
      <c r="P19" s="53">
        <v>19444</v>
      </c>
      <c r="Q19" s="53">
        <v>22976</v>
      </c>
      <c r="R19" s="53">
        <v>26693</v>
      </c>
      <c r="S19" s="53">
        <v>30657</v>
      </c>
      <c r="T19" s="53">
        <v>35053</v>
      </c>
      <c r="U19" s="53">
        <v>41947</v>
      </c>
      <c r="V19" s="53">
        <v>47913</v>
      </c>
      <c r="W19" s="53">
        <v>54529</v>
      </c>
      <c r="X19" s="53">
        <v>62039</v>
      </c>
      <c r="Y19" s="53">
        <v>70267</v>
      </c>
      <c r="Z19" s="53">
        <v>80333</v>
      </c>
      <c r="AA19" s="53">
        <v>88122</v>
      </c>
      <c r="AB19" s="53">
        <v>95660</v>
      </c>
      <c r="AC19" s="53">
        <v>102972</v>
      </c>
      <c r="AD19" s="53">
        <v>110049</v>
      </c>
      <c r="AE19" s="53">
        <v>117314</v>
      </c>
      <c r="AF19" s="53">
        <v>124610</v>
      </c>
      <c r="AG19" s="53">
        <v>134386</v>
      </c>
      <c r="AH19" s="53">
        <v>145189</v>
      </c>
      <c r="AI19" s="53">
        <v>156194</v>
      </c>
      <c r="AJ19" s="2" t="s">
        <v>17</v>
      </c>
      <c r="AK19" s="37" t="s">
        <v>53</v>
      </c>
      <c r="AL19" s="2" t="s">
        <v>53</v>
      </c>
      <c r="AM19" s="2"/>
    </row>
    <row r="20" spans="1:39" x14ac:dyDescent="0.25">
      <c r="A20" s="2" t="s">
        <v>18</v>
      </c>
      <c r="B20" s="3"/>
      <c r="C20" s="3"/>
      <c r="D20" s="53"/>
      <c r="E20" s="53"/>
      <c r="F20" s="53">
        <v>592</v>
      </c>
      <c r="G20" s="53">
        <v>731</v>
      </c>
      <c r="H20" s="53">
        <v>862</v>
      </c>
      <c r="I20" s="53">
        <v>991</v>
      </c>
      <c r="J20" s="53">
        <v>1125</v>
      </c>
      <c r="K20" s="53">
        <v>1365</v>
      </c>
      <c r="L20" s="53">
        <v>1773</v>
      </c>
      <c r="M20" s="53">
        <v>2244</v>
      </c>
      <c r="N20" s="53">
        <v>2765</v>
      </c>
      <c r="O20" s="53">
        <v>3332</v>
      </c>
      <c r="P20" s="53">
        <v>4053</v>
      </c>
      <c r="Q20" s="53">
        <v>4787</v>
      </c>
      <c r="R20" s="53">
        <v>5557</v>
      </c>
      <c r="S20" s="53">
        <v>6379</v>
      </c>
      <c r="T20" s="53">
        <v>7288</v>
      </c>
      <c r="U20" s="53">
        <v>8653</v>
      </c>
      <c r="V20" s="53">
        <v>9874</v>
      </c>
      <c r="W20" s="53">
        <v>11227</v>
      </c>
      <c r="X20" s="53">
        <v>12763</v>
      </c>
      <c r="Y20" s="53">
        <v>14440</v>
      </c>
      <c r="Z20" s="53">
        <v>16456</v>
      </c>
      <c r="AA20" s="53">
        <v>18037</v>
      </c>
      <c r="AB20" s="53">
        <v>19565</v>
      </c>
      <c r="AC20" s="53">
        <v>21055</v>
      </c>
      <c r="AD20" s="53">
        <v>22508</v>
      </c>
      <c r="AE20" s="53">
        <v>23903</v>
      </c>
      <c r="AF20" s="53">
        <v>25380</v>
      </c>
      <c r="AG20" s="53">
        <v>27316</v>
      </c>
      <c r="AH20" s="53">
        <v>29459</v>
      </c>
      <c r="AI20" s="53">
        <v>31771</v>
      </c>
      <c r="AJ20" s="2" t="s">
        <v>18</v>
      </c>
      <c r="AK20" s="37" t="s">
        <v>55</v>
      </c>
      <c r="AL20" s="2" t="s">
        <v>55</v>
      </c>
      <c r="AM20" s="2"/>
    </row>
    <row r="21" spans="1:39" x14ac:dyDescent="0.25">
      <c r="A21" s="2" t="s">
        <v>19</v>
      </c>
      <c r="B21" s="3"/>
      <c r="C21" s="3"/>
      <c r="D21" s="53"/>
      <c r="E21" s="53"/>
      <c r="F21" s="53">
        <v>1188</v>
      </c>
      <c r="G21" s="53">
        <v>1447</v>
      </c>
      <c r="H21" s="53">
        <v>1696</v>
      </c>
      <c r="I21" s="53">
        <v>1949</v>
      </c>
      <c r="J21" s="53">
        <v>2200</v>
      </c>
      <c r="K21" s="53">
        <v>2668</v>
      </c>
      <c r="L21" s="53">
        <v>3473</v>
      </c>
      <c r="M21" s="53">
        <v>4418</v>
      </c>
      <c r="N21" s="53">
        <v>5477</v>
      </c>
      <c r="O21" s="53">
        <v>6622</v>
      </c>
      <c r="P21" s="53">
        <v>8086</v>
      </c>
      <c r="Q21" s="53">
        <v>9586</v>
      </c>
      <c r="R21" s="53">
        <v>11157</v>
      </c>
      <c r="S21" s="53">
        <v>12835</v>
      </c>
      <c r="T21" s="53">
        <v>14605</v>
      </c>
      <c r="U21" s="53">
        <v>17312</v>
      </c>
      <c r="V21" s="53">
        <v>19728</v>
      </c>
      <c r="W21" s="53">
        <v>22370</v>
      </c>
      <c r="X21" s="53">
        <v>25366</v>
      </c>
      <c r="Y21" s="53">
        <v>28651</v>
      </c>
      <c r="Z21" s="53">
        <v>32578</v>
      </c>
      <c r="AA21" s="53">
        <v>35655</v>
      </c>
      <c r="AB21" s="53">
        <v>38619</v>
      </c>
      <c r="AC21" s="53">
        <v>41507</v>
      </c>
      <c r="AD21" s="53">
        <v>44325</v>
      </c>
      <c r="AE21" s="53">
        <v>47037</v>
      </c>
      <c r="AF21" s="53">
        <v>49909</v>
      </c>
      <c r="AG21" s="53">
        <v>53670</v>
      </c>
      <c r="AH21" s="53">
        <v>57833</v>
      </c>
      <c r="AI21" s="53">
        <v>62313</v>
      </c>
      <c r="AJ21" s="2" t="s">
        <v>19</v>
      </c>
      <c r="AK21" s="37" t="s">
        <v>54</v>
      </c>
      <c r="AL21" s="2" t="s">
        <v>54</v>
      </c>
      <c r="AM21" s="2"/>
    </row>
    <row r="22" spans="1:39" ht="30" x14ac:dyDescent="0.25">
      <c r="A22" s="2" t="s">
        <v>20</v>
      </c>
      <c r="B22" s="3"/>
      <c r="C22" s="3"/>
      <c r="D22" s="53"/>
      <c r="E22" s="53"/>
      <c r="F22" s="53">
        <v>61</v>
      </c>
      <c r="G22" s="53">
        <v>75</v>
      </c>
      <c r="H22" s="53">
        <v>88</v>
      </c>
      <c r="I22" s="53">
        <v>103</v>
      </c>
      <c r="J22" s="53">
        <v>117</v>
      </c>
      <c r="K22" s="53">
        <v>146</v>
      </c>
      <c r="L22" s="53">
        <v>191</v>
      </c>
      <c r="M22" s="53">
        <v>245</v>
      </c>
      <c r="N22" s="53">
        <v>307</v>
      </c>
      <c r="O22" s="53">
        <v>377</v>
      </c>
      <c r="P22" s="53">
        <v>470</v>
      </c>
      <c r="Q22" s="53">
        <v>565</v>
      </c>
      <c r="R22" s="53">
        <v>664</v>
      </c>
      <c r="S22" s="53">
        <v>771</v>
      </c>
      <c r="T22" s="53">
        <v>896</v>
      </c>
      <c r="U22" s="53">
        <v>1074</v>
      </c>
      <c r="V22" s="53">
        <v>1229</v>
      </c>
      <c r="W22" s="53">
        <v>1400</v>
      </c>
      <c r="X22" s="53">
        <v>1598</v>
      </c>
      <c r="Y22" s="53">
        <v>1811</v>
      </c>
      <c r="Z22" s="53">
        <v>2077</v>
      </c>
      <c r="AA22" s="53">
        <v>2282</v>
      </c>
      <c r="AB22" s="53">
        <v>2480</v>
      </c>
      <c r="AC22" s="53">
        <v>2672</v>
      </c>
      <c r="AD22" s="53">
        <v>2860</v>
      </c>
      <c r="AE22" s="53">
        <v>3052</v>
      </c>
      <c r="AF22" s="53">
        <v>3242</v>
      </c>
      <c r="AG22" s="53">
        <v>3513</v>
      </c>
      <c r="AH22" s="53">
        <v>3818</v>
      </c>
      <c r="AI22" s="53">
        <v>4091</v>
      </c>
      <c r="AJ22" s="2" t="s">
        <v>20</v>
      </c>
      <c r="AK22" s="37" t="s">
        <v>75</v>
      </c>
      <c r="AL22" s="2" t="s">
        <v>65</v>
      </c>
      <c r="AM22" s="2" t="s">
        <v>56</v>
      </c>
    </row>
    <row r="23" spans="1:39" x14ac:dyDescent="0.25">
      <c r="A23" s="2" t="s">
        <v>21</v>
      </c>
      <c r="B23" s="3"/>
      <c r="C23" s="3"/>
      <c r="D23" s="53"/>
      <c r="E23" s="53"/>
      <c r="F23" s="53">
        <v>676</v>
      </c>
      <c r="G23" s="53">
        <v>817</v>
      </c>
      <c r="H23" s="53">
        <v>945</v>
      </c>
      <c r="I23" s="53">
        <v>1071</v>
      </c>
      <c r="J23" s="53">
        <v>1197</v>
      </c>
      <c r="K23" s="53">
        <v>1459</v>
      </c>
      <c r="L23" s="53">
        <v>1832</v>
      </c>
      <c r="M23" s="53">
        <v>2270</v>
      </c>
      <c r="N23" s="53">
        <v>2757</v>
      </c>
      <c r="O23" s="53">
        <v>3284</v>
      </c>
      <c r="P23" s="53">
        <v>3968</v>
      </c>
      <c r="Q23" s="53">
        <v>4648</v>
      </c>
      <c r="R23" s="53">
        <v>5361</v>
      </c>
      <c r="S23" s="53">
        <v>6124</v>
      </c>
      <c r="T23" s="53">
        <v>7025</v>
      </c>
      <c r="U23" s="53">
        <v>8435</v>
      </c>
      <c r="V23" s="53">
        <v>9656</v>
      </c>
      <c r="W23" s="53">
        <v>11015</v>
      </c>
      <c r="X23" s="53">
        <v>12597</v>
      </c>
      <c r="Y23" s="53">
        <v>14323</v>
      </c>
      <c r="Z23" s="53">
        <v>16456</v>
      </c>
      <c r="AA23" s="53">
        <v>18114</v>
      </c>
      <c r="AB23" s="53">
        <v>19713</v>
      </c>
      <c r="AC23" s="53">
        <v>21274</v>
      </c>
      <c r="AD23" s="53">
        <v>22779</v>
      </c>
      <c r="AE23" s="53">
        <v>24321</v>
      </c>
      <c r="AF23" s="53">
        <v>25866</v>
      </c>
      <c r="AG23" s="53">
        <v>27842</v>
      </c>
      <c r="AH23" s="53">
        <v>29976</v>
      </c>
      <c r="AI23" s="53">
        <v>32156</v>
      </c>
      <c r="AJ23" s="2" t="s">
        <v>21</v>
      </c>
      <c r="AK23" s="37" t="s">
        <v>76</v>
      </c>
      <c r="AL23" s="2" t="s">
        <v>57</v>
      </c>
      <c r="AM23" s="2" t="s">
        <v>58</v>
      </c>
    </row>
    <row r="24" spans="1:39" x14ac:dyDescent="0.25">
      <c r="A24" s="2" t="s">
        <v>22</v>
      </c>
      <c r="B24" s="3"/>
      <c r="C24" s="3"/>
      <c r="D24" s="53"/>
      <c r="E24" s="53"/>
      <c r="F24" s="53">
        <v>1036</v>
      </c>
      <c r="G24" s="53">
        <v>1234</v>
      </c>
      <c r="H24" s="53">
        <v>1403</v>
      </c>
      <c r="I24" s="53">
        <v>1568</v>
      </c>
      <c r="J24" s="53">
        <v>1727</v>
      </c>
      <c r="K24" s="53">
        <v>2050</v>
      </c>
      <c r="L24" s="53">
        <v>2533</v>
      </c>
      <c r="M24" s="53">
        <v>3100</v>
      </c>
      <c r="N24" s="53">
        <v>3759</v>
      </c>
      <c r="O24" s="53">
        <v>4496</v>
      </c>
      <c r="P24" s="53">
        <v>5499</v>
      </c>
      <c r="Q24" s="53">
        <v>6502</v>
      </c>
      <c r="R24" s="53">
        <v>7561</v>
      </c>
      <c r="S24" s="53">
        <v>8696</v>
      </c>
      <c r="T24" s="53">
        <v>9880</v>
      </c>
      <c r="U24" s="53">
        <v>11584</v>
      </c>
      <c r="V24" s="53">
        <v>13069</v>
      </c>
      <c r="W24" s="53">
        <v>14716</v>
      </c>
      <c r="X24" s="53">
        <v>16562</v>
      </c>
      <c r="Y24" s="53">
        <v>18544</v>
      </c>
      <c r="Z24" s="53">
        <v>20982</v>
      </c>
      <c r="AA24" s="53">
        <v>22873</v>
      </c>
      <c r="AB24" s="53">
        <v>24700</v>
      </c>
      <c r="AC24" s="53">
        <v>26433</v>
      </c>
      <c r="AD24" s="53">
        <v>28102</v>
      </c>
      <c r="AE24" s="53">
        <v>29814</v>
      </c>
      <c r="AF24" s="53">
        <v>31477</v>
      </c>
      <c r="AG24" s="53">
        <v>33667</v>
      </c>
      <c r="AH24" s="53">
        <v>36041</v>
      </c>
      <c r="AI24" s="53">
        <v>38275</v>
      </c>
      <c r="AJ24" s="2" t="s">
        <v>22</v>
      </c>
      <c r="AK24" s="37" t="s">
        <v>76</v>
      </c>
      <c r="AL24" s="2" t="s">
        <v>57</v>
      </c>
      <c r="AM24" s="2" t="s">
        <v>58</v>
      </c>
    </row>
    <row r="25" spans="1:39" x14ac:dyDescent="0.25">
      <c r="A25" s="2" t="s">
        <v>23</v>
      </c>
      <c r="B25" s="3"/>
      <c r="C25" s="3"/>
      <c r="D25" s="53"/>
      <c r="E25" s="53"/>
      <c r="F25" s="53">
        <v>792</v>
      </c>
      <c r="G25" s="53">
        <v>988</v>
      </c>
      <c r="H25" s="53">
        <v>1170</v>
      </c>
      <c r="I25" s="53">
        <v>1357</v>
      </c>
      <c r="J25" s="53">
        <v>1546</v>
      </c>
      <c r="K25" s="53">
        <v>1877</v>
      </c>
      <c r="L25" s="53">
        <v>2427</v>
      </c>
      <c r="M25" s="53">
        <v>3044</v>
      </c>
      <c r="N25" s="53">
        <v>3715</v>
      </c>
      <c r="O25" s="53">
        <v>4444</v>
      </c>
      <c r="P25" s="53">
        <v>5361</v>
      </c>
      <c r="Q25" s="53">
        <v>6278</v>
      </c>
      <c r="R25" s="53">
        <v>7242</v>
      </c>
      <c r="S25" s="53">
        <v>8275</v>
      </c>
      <c r="T25" s="53">
        <v>9496</v>
      </c>
      <c r="U25" s="53">
        <v>11331</v>
      </c>
      <c r="V25" s="53">
        <v>12985</v>
      </c>
      <c r="W25" s="53">
        <v>14857</v>
      </c>
      <c r="X25" s="53">
        <v>16979</v>
      </c>
      <c r="Y25" s="53">
        <v>19301</v>
      </c>
      <c r="Z25" s="53">
        <v>22135</v>
      </c>
      <c r="AA25" s="53">
        <v>24358</v>
      </c>
      <c r="AB25" s="53">
        <v>26524</v>
      </c>
      <c r="AC25" s="53">
        <v>28630</v>
      </c>
      <c r="AD25" s="53">
        <v>30677</v>
      </c>
      <c r="AE25" s="53">
        <v>32651</v>
      </c>
      <c r="AF25" s="53">
        <v>34734</v>
      </c>
      <c r="AG25" s="53">
        <v>37471</v>
      </c>
      <c r="AH25" s="53">
        <v>40494</v>
      </c>
      <c r="AI25" s="53">
        <v>43768</v>
      </c>
      <c r="AJ25" s="2" t="s">
        <v>23</v>
      </c>
      <c r="AK25" s="37" t="s">
        <v>54</v>
      </c>
      <c r="AL25" s="2" t="s">
        <v>54</v>
      </c>
      <c r="AM25" s="2"/>
    </row>
    <row r="26" spans="1:39" x14ac:dyDescent="0.25">
      <c r="A26" s="2" t="s">
        <v>24</v>
      </c>
      <c r="B26" s="3"/>
      <c r="C26" s="3"/>
      <c r="D26" s="53"/>
      <c r="E26" s="53"/>
      <c r="F26" s="53">
        <v>1822</v>
      </c>
      <c r="G26" s="53">
        <v>2153</v>
      </c>
      <c r="H26" s="53">
        <v>2471</v>
      </c>
      <c r="I26" s="53">
        <v>2776</v>
      </c>
      <c r="J26" s="53">
        <v>3081</v>
      </c>
      <c r="K26" s="53">
        <v>3681</v>
      </c>
      <c r="L26" s="53">
        <v>4719</v>
      </c>
      <c r="M26" s="53">
        <v>5938</v>
      </c>
      <c r="N26" s="53">
        <v>7373</v>
      </c>
      <c r="O26" s="53">
        <v>8988</v>
      </c>
      <c r="P26" s="53">
        <v>11226</v>
      </c>
      <c r="Q26" s="53">
        <v>13448</v>
      </c>
      <c r="R26" s="53">
        <v>15791</v>
      </c>
      <c r="S26" s="53">
        <v>18300</v>
      </c>
      <c r="T26" s="53">
        <v>20791</v>
      </c>
      <c r="U26" s="53">
        <v>24145</v>
      </c>
      <c r="V26" s="53">
        <v>27171</v>
      </c>
      <c r="W26" s="53">
        <v>30424</v>
      </c>
      <c r="X26" s="53">
        <v>34108</v>
      </c>
      <c r="Y26" s="53">
        <v>38041</v>
      </c>
      <c r="Z26" s="53">
        <v>42744</v>
      </c>
      <c r="AA26" s="53">
        <v>46435</v>
      </c>
      <c r="AB26" s="53">
        <v>49973</v>
      </c>
      <c r="AC26" s="53">
        <v>53291</v>
      </c>
      <c r="AD26" s="53">
        <v>56423</v>
      </c>
      <c r="AE26" s="53">
        <v>59417</v>
      </c>
      <c r="AF26" s="53">
        <v>62575</v>
      </c>
      <c r="AG26" s="53">
        <v>66687</v>
      </c>
      <c r="AH26" s="53">
        <v>71227</v>
      </c>
      <c r="AI26" s="53">
        <v>76087</v>
      </c>
      <c r="AJ26" s="2" t="s">
        <v>24</v>
      </c>
      <c r="AK26" s="37" t="s">
        <v>54</v>
      </c>
      <c r="AL26" s="2" t="s">
        <v>54</v>
      </c>
      <c r="AM26" s="2"/>
    </row>
    <row r="27" spans="1:39" x14ac:dyDescent="0.25">
      <c r="A27" s="2" t="s">
        <v>25</v>
      </c>
      <c r="B27" s="3"/>
      <c r="C27" s="3"/>
      <c r="D27" s="53"/>
      <c r="E27" s="53"/>
      <c r="F27" s="53">
        <v>94</v>
      </c>
      <c r="G27" s="53">
        <v>109</v>
      </c>
      <c r="H27" s="53">
        <v>121</v>
      </c>
      <c r="I27" s="53">
        <v>132</v>
      </c>
      <c r="J27" s="53">
        <v>144</v>
      </c>
      <c r="K27" s="53">
        <v>164</v>
      </c>
      <c r="L27" s="53">
        <v>194</v>
      </c>
      <c r="M27" s="53">
        <v>231</v>
      </c>
      <c r="N27" s="53">
        <v>274</v>
      </c>
      <c r="O27" s="53">
        <v>321</v>
      </c>
      <c r="P27" s="53">
        <v>387</v>
      </c>
      <c r="Q27" s="53">
        <v>453</v>
      </c>
      <c r="R27" s="53">
        <v>521</v>
      </c>
      <c r="S27" s="53">
        <v>596</v>
      </c>
      <c r="T27" s="53">
        <v>688</v>
      </c>
      <c r="U27" s="53">
        <v>820</v>
      </c>
      <c r="V27" s="53">
        <v>935</v>
      </c>
      <c r="W27" s="53">
        <v>1064</v>
      </c>
      <c r="X27" s="53">
        <v>1220</v>
      </c>
      <c r="Y27" s="53">
        <v>1384</v>
      </c>
      <c r="Z27" s="53">
        <v>1597</v>
      </c>
      <c r="AA27" s="53">
        <v>1761</v>
      </c>
      <c r="AB27" s="53">
        <v>1920</v>
      </c>
      <c r="AC27" s="53">
        <v>2074</v>
      </c>
      <c r="AD27" s="53">
        <v>2222</v>
      </c>
      <c r="AE27" s="53">
        <v>2373</v>
      </c>
      <c r="AF27" s="53">
        <v>2523</v>
      </c>
      <c r="AG27" s="53">
        <v>2719</v>
      </c>
      <c r="AH27" s="53">
        <v>2936</v>
      </c>
      <c r="AI27" s="53">
        <v>3154</v>
      </c>
      <c r="AJ27" s="2" t="s">
        <v>25</v>
      </c>
      <c r="AK27" s="37" t="s">
        <v>61</v>
      </c>
      <c r="AL27" s="2" t="s">
        <v>61</v>
      </c>
      <c r="AM27" s="2"/>
    </row>
    <row r="28" spans="1:39" x14ac:dyDescent="0.25">
      <c r="A28" s="2" t="s">
        <v>26</v>
      </c>
      <c r="B28" s="3"/>
      <c r="C28" s="3"/>
      <c r="D28" s="53"/>
      <c r="E28" s="53"/>
      <c r="F28" s="53">
        <v>599</v>
      </c>
      <c r="G28" s="53">
        <v>726</v>
      </c>
      <c r="H28" s="53">
        <v>846</v>
      </c>
      <c r="I28" s="53">
        <v>962</v>
      </c>
      <c r="J28" s="53">
        <v>1079</v>
      </c>
      <c r="K28" s="53">
        <v>1294</v>
      </c>
      <c r="L28" s="53">
        <v>1658</v>
      </c>
      <c r="M28" s="53">
        <v>2080</v>
      </c>
      <c r="N28" s="53">
        <v>2555</v>
      </c>
      <c r="O28" s="53">
        <v>3075</v>
      </c>
      <c r="P28" s="53">
        <v>3753</v>
      </c>
      <c r="Q28" s="53">
        <v>4436</v>
      </c>
      <c r="R28" s="53">
        <v>5157</v>
      </c>
      <c r="S28" s="53">
        <v>5926</v>
      </c>
      <c r="T28" s="53">
        <v>6779</v>
      </c>
      <c r="U28" s="53">
        <v>8073</v>
      </c>
      <c r="V28" s="53">
        <v>9241</v>
      </c>
      <c r="W28" s="53">
        <v>10548</v>
      </c>
      <c r="X28" s="53">
        <v>12029</v>
      </c>
      <c r="Y28" s="53">
        <v>13643</v>
      </c>
      <c r="Z28" s="53">
        <v>15612</v>
      </c>
      <c r="AA28" s="53">
        <v>17154</v>
      </c>
      <c r="AB28" s="53">
        <v>18655</v>
      </c>
      <c r="AC28" s="53">
        <v>20098</v>
      </c>
      <c r="AD28" s="53">
        <v>21495</v>
      </c>
      <c r="AE28" s="53">
        <v>22841</v>
      </c>
      <c r="AF28" s="53">
        <v>24259</v>
      </c>
      <c r="AG28" s="53">
        <v>26121</v>
      </c>
      <c r="AH28" s="53">
        <v>28178</v>
      </c>
      <c r="AI28" s="53">
        <v>30400</v>
      </c>
      <c r="AJ28" s="2" t="s">
        <v>26</v>
      </c>
      <c r="AK28" s="37" t="s">
        <v>55</v>
      </c>
      <c r="AL28" s="2" t="s">
        <v>55</v>
      </c>
      <c r="AM28" s="2"/>
    </row>
    <row r="29" spans="1:39" x14ac:dyDescent="0.25">
      <c r="A29" s="2" t="s">
        <v>27</v>
      </c>
      <c r="B29" s="3"/>
      <c r="C29" s="3"/>
      <c r="D29" s="53"/>
      <c r="E29" s="53"/>
      <c r="F29" s="53">
        <v>424</v>
      </c>
      <c r="G29" s="53">
        <v>484</v>
      </c>
      <c r="H29" s="53">
        <v>546</v>
      </c>
      <c r="I29" s="53">
        <v>603</v>
      </c>
      <c r="J29" s="53">
        <v>660</v>
      </c>
      <c r="K29" s="53">
        <v>778</v>
      </c>
      <c r="L29" s="53">
        <v>986</v>
      </c>
      <c r="M29" s="53">
        <v>1239</v>
      </c>
      <c r="N29" s="53">
        <v>1541</v>
      </c>
      <c r="O29" s="53">
        <v>1885</v>
      </c>
      <c r="P29" s="53">
        <v>2372</v>
      </c>
      <c r="Q29" s="53">
        <v>2847</v>
      </c>
      <c r="R29" s="53">
        <v>3351</v>
      </c>
      <c r="S29" s="53">
        <v>3891</v>
      </c>
      <c r="T29" s="53">
        <v>4386</v>
      </c>
      <c r="U29" s="53">
        <v>5016</v>
      </c>
      <c r="V29" s="53">
        <v>5582</v>
      </c>
      <c r="W29" s="53">
        <v>6170</v>
      </c>
      <c r="X29" s="53">
        <v>6835</v>
      </c>
      <c r="Y29" s="53">
        <v>7539</v>
      </c>
      <c r="Z29" s="53">
        <v>8365</v>
      </c>
      <c r="AA29" s="53">
        <v>9013</v>
      </c>
      <c r="AB29" s="53">
        <v>9628</v>
      </c>
      <c r="AC29" s="53">
        <v>10197</v>
      </c>
      <c r="AD29" s="53">
        <v>10730</v>
      </c>
      <c r="AE29" s="53">
        <v>11236</v>
      </c>
      <c r="AF29" s="53">
        <v>11771</v>
      </c>
      <c r="AG29" s="53">
        <v>12460</v>
      </c>
      <c r="AH29" s="53">
        <v>13219</v>
      </c>
      <c r="AI29" s="53">
        <v>14025</v>
      </c>
      <c r="AJ29" s="2" t="s">
        <v>27</v>
      </c>
      <c r="AK29" s="37" t="s">
        <v>59</v>
      </c>
      <c r="AL29" s="2" t="s">
        <v>59</v>
      </c>
      <c r="AM29" s="2"/>
    </row>
    <row r="30" spans="1:39" x14ac:dyDescent="0.25">
      <c r="A30" s="2" t="s">
        <v>28</v>
      </c>
      <c r="B30" s="3"/>
      <c r="C30" s="3"/>
      <c r="D30" s="53"/>
      <c r="E30" s="53"/>
      <c r="F30" s="53">
        <v>1286</v>
      </c>
      <c r="G30" s="53">
        <v>1574</v>
      </c>
      <c r="H30" s="53">
        <v>1825</v>
      </c>
      <c r="I30" s="53">
        <v>2070</v>
      </c>
      <c r="J30" s="53">
        <v>2318</v>
      </c>
      <c r="K30" s="53">
        <v>2824</v>
      </c>
      <c r="L30" s="53">
        <v>3564</v>
      </c>
      <c r="M30" s="53">
        <v>4435</v>
      </c>
      <c r="N30" s="53">
        <v>5405</v>
      </c>
      <c r="O30" s="53">
        <v>6460</v>
      </c>
      <c r="P30" s="53">
        <v>7822</v>
      </c>
      <c r="Q30" s="53">
        <v>9185</v>
      </c>
      <c r="R30" s="53">
        <v>10619</v>
      </c>
      <c r="S30" s="53">
        <v>12150</v>
      </c>
      <c r="T30" s="53">
        <v>13765</v>
      </c>
      <c r="U30" s="53">
        <v>16321</v>
      </c>
      <c r="V30" s="53">
        <v>18536</v>
      </c>
      <c r="W30" s="53">
        <v>20992</v>
      </c>
      <c r="X30" s="53">
        <v>23760</v>
      </c>
      <c r="Y30" s="53">
        <v>26778</v>
      </c>
      <c r="Z30" s="53">
        <v>30481</v>
      </c>
      <c r="AA30" s="53">
        <v>33351</v>
      </c>
      <c r="AB30" s="53">
        <v>36126</v>
      </c>
      <c r="AC30" s="53">
        <v>38788</v>
      </c>
      <c r="AD30" s="53">
        <v>41364</v>
      </c>
      <c r="AE30" s="53">
        <v>43997</v>
      </c>
      <c r="AF30" s="53">
        <v>46629</v>
      </c>
      <c r="AG30" s="53">
        <v>49944</v>
      </c>
      <c r="AH30" s="53">
        <v>53448</v>
      </c>
      <c r="AI30" s="53">
        <v>57001</v>
      </c>
      <c r="AJ30" s="2" t="s">
        <v>28</v>
      </c>
      <c r="AK30" s="37" t="s">
        <v>56</v>
      </c>
      <c r="AL30" s="2" t="s">
        <v>56</v>
      </c>
      <c r="AM30" s="2"/>
    </row>
    <row r="31" spans="1:39" x14ac:dyDescent="0.25">
      <c r="A31" s="2" t="s">
        <v>29</v>
      </c>
      <c r="B31" s="3"/>
      <c r="C31" s="3"/>
      <c r="D31" s="53"/>
      <c r="E31" s="53"/>
      <c r="F31" s="53">
        <v>511</v>
      </c>
      <c r="G31" s="53">
        <v>587</v>
      </c>
      <c r="H31" s="53">
        <v>661</v>
      </c>
      <c r="I31" s="53">
        <v>730</v>
      </c>
      <c r="J31" s="53">
        <v>799</v>
      </c>
      <c r="K31" s="53">
        <v>926</v>
      </c>
      <c r="L31" s="53">
        <v>1152</v>
      </c>
      <c r="M31" s="53">
        <v>1419</v>
      </c>
      <c r="N31" s="53">
        <v>1728</v>
      </c>
      <c r="O31" s="53">
        <v>2071</v>
      </c>
      <c r="P31" s="53">
        <v>2537</v>
      </c>
      <c r="Q31" s="53">
        <v>3001</v>
      </c>
      <c r="R31" s="53">
        <v>3492</v>
      </c>
      <c r="S31" s="53">
        <v>4015</v>
      </c>
      <c r="T31" s="53">
        <v>4510</v>
      </c>
      <c r="U31" s="53">
        <v>5197</v>
      </c>
      <c r="V31" s="53">
        <v>5809</v>
      </c>
      <c r="W31" s="53">
        <v>6458</v>
      </c>
      <c r="X31" s="53">
        <v>7192</v>
      </c>
      <c r="Y31" s="53">
        <v>7982</v>
      </c>
      <c r="Z31" s="53">
        <v>8916</v>
      </c>
      <c r="AA31" s="53">
        <v>9647</v>
      </c>
      <c r="AB31" s="53">
        <v>10348</v>
      </c>
      <c r="AC31" s="53">
        <v>11010</v>
      </c>
      <c r="AD31" s="53">
        <v>11645</v>
      </c>
      <c r="AE31" s="53">
        <v>12255</v>
      </c>
      <c r="AF31" s="53">
        <v>12897</v>
      </c>
      <c r="AG31" s="53">
        <v>13733</v>
      </c>
      <c r="AH31" s="53">
        <v>14661</v>
      </c>
      <c r="AI31" s="53">
        <v>15634</v>
      </c>
      <c r="AJ31" s="2" t="s">
        <v>29</v>
      </c>
      <c r="AK31" s="37" t="s">
        <v>59</v>
      </c>
      <c r="AL31" s="2" t="s">
        <v>59</v>
      </c>
      <c r="AM31" s="2"/>
    </row>
    <row r="32" spans="1:39" x14ac:dyDescent="0.25">
      <c r="A32" s="2" t="s">
        <v>30</v>
      </c>
      <c r="B32" s="3"/>
      <c r="C32" s="3"/>
      <c r="D32" s="53"/>
      <c r="E32" s="53"/>
      <c r="F32" s="53">
        <v>671</v>
      </c>
      <c r="G32" s="53">
        <v>780</v>
      </c>
      <c r="H32" s="53">
        <v>885</v>
      </c>
      <c r="I32" s="53">
        <v>987</v>
      </c>
      <c r="J32" s="53">
        <v>1088</v>
      </c>
      <c r="K32" s="53">
        <v>1265</v>
      </c>
      <c r="L32" s="53">
        <v>1582</v>
      </c>
      <c r="M32" s="53">
        <v>1945</v>
      </c>
      <c r="N32" s="53">
        <v>2356</v>
      </c>
      <c r="O32" s="53">
        <v>2808</v>
      </c>
      <c r="P32" s="53">
        <v>3409</v>
      </c>
      <c r="Q32" s="53">
        <v>4008</v>
      </c>
      <c r="R32" s="53">
        <v>4642</v>
      </c>
      <c r="S32" s="53">
        <v>5316</v>
      </c>
      <c r="T32" s="53">
        <v>6047</v>
      </c>
      <c r="U32" s="53">
        <v>7183</v>
      </c>
      <c r="V32" s="53">
        <v>8204</v>
      </c>
      <c r="W32" s="53">
        <v>9352</v>
      </c>
      <c r="X32" s="53">
        <v>10649</v>
      </c>
      <c r="Y32" s="53">
        <v>12067</v>
      </c>
      <c r="Z32" s="53">
        <v>13781</v>
      </c>
      <c r="AA32" s="53">
        <v>15126</v>
      </c>
      <c r="AB32" s="53">
        <v>16434</v>
      </c>
      <c r="AC32" s="53">
        <v>17696</v>
      </c>
      <c r="AD32" s="53">
        <v>18907</v>
      </c>
      <c r="AE32" s="53">
        <v>20074</v>
      </c>
      <c r="AF32" s="53">
        <v>21293</v>
      </c>
      <c r="AG32" s="53">
        <v>22888</v>
      </c>
      <c r="AH32" s="53">
        <v>24643</v>
      </c>
      <c r="AI32" s="53">
        <v>26522</v>
      </c>
      <c r="AJ32" s="2" t="s">
        <v>30</v>
      </c>
      <c r="AK32" s="37" t="s">
        <v>59</v>
      </c>
      <c r="AL32" s="2" t="s">
        <v>59</v>
      </c>
      <c r="AM32" s="2"/>
    </row>
    <row r="33" spans="1:39" x14ac:dyDescent="0.25">
      <c r="A33" s="2" t="s">
        <v>31</v>
      </c>
      <c r="B33" s="3"/>
      <c r="C33" s="3"/>
      <c r="D33" s="53"/>
      <c r="E33" s="53"/>
      <c r="F33" s="53">
        <v>725</v>
      </c>
      <c r="G33" s="53">
        <v>858</v>
      </c>
      <c r="H33" s="53">
        <v>973</v>
      </c>
      <c r="I33" s="53">
        <v>1082</v>
      </c>
      <c r="J33" s="53">
        <v>1189</v>
      </c>
      <c r="K33" s="53">
        <v>1402</v>
      </c>
      <c r="L33" s="53">
        <v>1746</v>
      </c>
      <c r="M33" s="53">
        <v>2166</v>
      </c>
      <c r="N33" s="53">
        <v>2656</v>
      </c>
      <c r="O33" s="53">
        <v>3221</v>
      </c>
      <c r="P33" s="53">
        <v>4002</v>
      </c>
      <c r="Q33" s="53">
        <v>4794</v>
      </c>
      <c r="R33" s="53">
        <v>5632</v>
      </c>
      <c r="S33" s="53">
        <v>6531</v>
      </c>
      <c r="T33" s="53">
        <v>7365</v>
      </c>
      <c r="U33" s="53">
        <v>8492</v>
      </c>
      <c r="V33" s="53">
        <v>9474</v>
      </c>
      <c r="W33" s="53">
        <v>10561</v>
      </c>
      <c r="X33" s="53">
        <v>11715</v>
      </c>
      <c r="Y33" s="53">
        <v>12936</v>
      </c>
      <c r="Z33" s="53">
        <v>14391</v>
      </c>
      <c r="AA33" s="53">
        <v>15523</v>
      </c>
      <c r="AB33" s="53">
        <v>16615</v>
      </c>
      <c r="AC33" s="53">
        <v>17621</v>
      </c>
      <c r="AD33" s="53">
        <v>18595</v>
      </c>
      <c r="AE33" s="53">
        <v>19588</v>
      </c>
      <c r="AF33" s="53">
        <v>20523</v>
      </c>
      <c r="AG33" s="53">
        <v>21911</v>
      </c>
      <c r="AH33" s="53">
        <v>23456</v>
      </c>
      <c r="AI33" s="53">
        <v>24620</v>
      </c>
      <c r="AJ33" s="2" t="s">
        <v>31</v>
      </c>
      <c r="AK33" s="37" t="s">
        <v>73</v>
      </c>
      <c r="AL33" s="2" t="s">
        <v>53</v>
      </c>
      <c r="AM33" s="2" t="s">
        <v>59</v>
      </c>
    </row>
    <row r="34" spans="1:39" x14ac:dyDescent="0.25">
      <c r="A34" s="2" t="s">
        <v>32</v>
      </c>
      <c r="B34" s="3"/>
      <c r="C34" s="3"/>
      <c r="D34" s="53"/>
      <c r="E34" s="53"/>
      <c r="F34" s="53">
        <v>1894</v>
      </c>
      <c r="G34" s="53">
        <v>2322</v>
      </c>
      <c r="H34" s="53">
        <v>2722</v>
      </c>
      <c r="I34" s="53">
        <v>3115</v>
      </c>
      <c r="J34" s="53">
        <v>3522</v>
      </c>
      <c r="K34" s="53">
        <v>4340</v>
      </c>
      <c r="L34" s="53">
        <v>5551</v>
      </c>
      <c r="M34" s="53">
        <v>6982</v>
      </c>
      <c r="N34" s="53">
        <v>8570</v>
      </c>
      <c r="O34" s="53">
        <v>10276</v>
      </c>
      <c r="P34" s="53">
        <v>12459</v>
      </c>
      <c r="Q34" s="53">
        <v>14634</v>
      </c>
      <c r="R34" s="53">
        <v>16917</v>
      </c>
      <c r="S34" s="53">
        <v>19350</v>
      </c>
      <c r="T34" s="53">
        <v>22156</v>
      </c>
      <c r="U34" s="53">
        <v>26681</v>
      </c>
      <c r="V34" s="53">
        <v>30600</v>
      </c>
      <c r="W34" s="53">
        <v>34931</v>
      </c>
      <c r="X34" s="53">
        <v>39933</v>
      </c>
      <c r="Y34" s="53">
        <v>45426</v>
      </c>
      <c r="Z34" s="53">
        <v>52169</v>
      </c>
      <c r="AA34" s="53">
        <v>57393</v>
      </c>
      <c r="AB34" s="53">
        <v>62441</v>
      </c>
      <c r="AC34" s="53">
        <v>67376</v>
      </c>
      <c r="AD34" s="53">
        <v>72147</v>
      </c>
      <c r="AE34" s="53">
        <v>77035</v>
      </c>
      <c r="AF34" s="53">
        <v>81958</v>
      </c>
      <c r="AG34" s="53">
        <v>88373</v>
      </c>
      <c r="AH34" s="53">
        <v>95399</v>
      </c>
      <c r="AI34" s="53">
        <v>102716</v>
      </c>
      <c r="AJ34" s="2" t="s">
        <v>32</v>
      </c>
      <c r="AK34" s="37" t="s">
        <v>56</v>
      </c>
      <c r="AL34" s="2" t="s">
        <v>56</v>
      </c>
      <c r="AM34" s="2"/>
    </row>
    <row r="35" spans="1:39" x14ac:dyDescent="0.25">
      <c r="A35" s="2" t="s">
        <v>33</v>
      </c>
      <c r="B35" s="3"/>
      <c r="C35" s="3"/>
      <c r="D35" s="53"/>
      <c r="E35" s="53"/>
      <c r="F35" s="53">
        <v>562</v>
      </c>
      <c r="G35" s="53">
        <v>697</v>
      </c>
      <c r="H35" s="53">
        <v>824</v>
      </c>
      <c r="I35" s="53">
        <v>951</v>
      </c>
      <c r="J35" s="53">
        <v>1082</v>
      </c>
      <c r="K35" s="53">
        <v>1309</v>
      </c>
      <c r="L35" s="53">
        <v>1694</v>
      </c>
      <c r="M35" s="53">
        <v>2133</v>
      </c>
      <c r="N35" s="53">
        <v>2614</v>
      </c>
      <c r="O35" s="53">
        <v>3137</v>
      </c>
      <c r="P35" s="53">
        <v>3797</v>
      </c>
      <c r="Q35" s="53">
        <v>4463</v>
      </c>
      <c r="R35" s="53">
        <v>5163</v>
      </c>
      <c r="S35" s="53">
        <v>5911</v>
      </c>
      <c r="T35" s="53">
        <v>6788</v>
      </c>
      <c r="U35" s="53">
        <v>8167</v>
      </c>
      <c r="V35" s="53">
        <v>9407</v>
      </c>
      <c r="W35" s="53">
        <v>10810</v>
      </c>
      <c r="X35" s="53">
        <v>12399</v>
      </c>
      <c r="Y35" s="53">
        <v>14149</v>
      </c>
      <c r="Z35" s="53">
        <v>16278</v>
      </c>
      <c r="AA35" s="53">
        <v>17951</v>
      </c>
      <c r="AB35" s="53">
        <v>19574</v>
      </c>
      <c r="AC35" s="53">
        <v>21155</v>
      </c>
      <c r="AD35" s="53">
        <v>22690</v>
      </c>
      <c r="AE35" s="53">
        <v>24164</v>
      </c>
      <c r="AF35" s="53">
        <v>25718</v>
      </c>
      <c r="AG35" s="53">
        <v>27752</v>
      </c>
      <c r="AH35" s="53">
        <v>30004</v>
      </c>
      <c r="AI35" s="53">
        <v>32440</v>
      </c>
      <c r="AJ35" s="2" t="s">
        <v>33</v>
      </c>
      <c r="AK35" s="37" t="s">
        <v>54</v>
      </c>
      <c r="AL35" s="2" t="s">
        <v>54</v>
      </c>
      <c r="AM35" s="2"/>
    </row>
    <row r="36" spans="1:39" x14ac:dyDescent="0.25">
      <c r="A36" s="2" t="s">
        <v>34</v>
      </c>
      <c r="B36" s="3"/>
      <c r="C36" s="3"/>
      <c r="D36" s="53"/>
      <c r="E36" s="53"/>
      <c r="F36" s="53">
        <v>858</v>
      </c>
      <c r="G36" s="53">
        <v>1062</v>
      </c>
      <c r="H36" s="53">
        <v>1250</v>
      </c>
      <c r="I36" s="53">
        <v>1445</v>
      </c>
      <c r="J36" s="53">
        <v>1640</v>
      </c>
      <c r="K36" s="53">
        <v>1993</v>
      </c>
      <c r="L36" s="53">
        <v>2584</v>
      </c>
      <c r="M36" s="53">
        <v>3258</v>
      </c>
      <c r="N36" s="53">
        <v>4006</v>
      </c>
      <c r="O36" s="53">
        <v>4822</v>
      </c>
      <c r="P36" s="53">
        <v>5856</v>
      </c>
      <c r="Q36" s="53">
        <v>6905</v>
      </c>
      <c r="R36" s="53">
        <v>8006</v>
      </c>
      <c r="S36" s="53">
        <v>9185</v>
      </c>
      <c r="T36" s="53">
        <v>10456</v>
      </c>
      <c r="U36" s="53">
        <v>12340</v>
      </c>
      <c r="V36" s="53">
        <v>14028</v>
      </c>
      <c r="W36" s="53">
        <v>15893</v>
      </c>
      <c r="X36" s="53">
        <v>18003</v>
      </c>
      <c r="Y36" s="53">
        <v>20305</v>
      </c>
      <c r="Z36" s="53">
        <v>23082</v>
      </c>
      <c r="AA36" s="53">
        <v>25259</v>
      </c>
      <c r="AB36" s="53">
        <v>27362</v>
      </c>
      <c r="AC36" s="53">
        <v>29395</v>
      </c>
      <c r="AD36" s="53">
        <v>31370</v>
      </c>
      <c r="AE36" s="53">
        <v>33265</v>
      </c>
      <c r="AF36" s="53">
        <v>35264</v>
      </c>
      <c r="AG36" s="53">
        <v>37875</v>
      </c>
      <c r="AH36" s="53">
        <v>40762</v>
      </c>
      <c r="AI36" s="53">
        <v>43870</v>
      </c>
      <c r="AJ36" s="2" t="s">
        <v>34</v>
      </c>
      <c r="AK36" s="37" t="s">
        <v>55</v>
      </c>
      <c r="AL36" s="2" t="s">
        <v>55</v>
      </c>
      <c r="AM36" s="2"/>
    </row>
    <row r="37" spans="1:39" x14ac:dyDescent="0.25">
      <c r="A37" s="2" t="s">
        <v>35</v>
      </c>
      <c r="B37" s="3"/>
      <c r="C37" s="3"/>
      <c r="D37" s="53"/>
      <c r="E37" s="53"/>
      <c r="F37" s="53">
        <v>976</v>
      </c>
      <c r="G37" s="53">
        <v>1207</v>
      </c>
      <c r="H37" s="53">
        <v>1424</v>
      </c>
      <c r="I37" s="53">
        <v>1641</v>
      </c>
      <c r="J37" s="53">
        <v>1862</v>
      </c>
      <c r="K37" s="53">
        <v>2253</v>
      </c>
      <c r="L37" s="53">
        <v>2912</v>
      </c>
      <c r="M37" s="53">
        <v>3650</v>
      </c>
      <c r="N37" s="53">
        <v>4462</v>
      </c>
      <c r="O37" s="53">
        <v>5345</v>
      </c>
      <c r="P37" s="53">
        <v>6454</v>
      </c>
      <c r="Q37" s="53">
        <v>7568</v>
      </c>
      <c r="R37" s="53">
        <v>8742</v>
      </c>
      <c r="S37" s="53">
        <v>9997</v>
      </c>
      <c r="T37" s="53">
        <v>11508</v>
      </c>
      <c r="U37" s="53">
        <v>13861</v>
      </c>
      <c r="V37" s="53">
        <v>15975</v>
      </c>
      <c r="W37" s="53">
        <v>18397</v>
      </c>
      <c r="X37" s="53">
        <v>21134</v>
      </c>
      <c r="Y37" s="53">
        <v>24145</v>
      </c>
      <c r="Z37" s="53">
        <v>27800</v>
      </c>
      <c r="AA37" s="53">
        <v>30670</v>
      </c>
      <c r="AB37" s="53">
        <v>33470</v>
      </c>
      <c r="AC37" s="53">
        <v>36205</v>
      </c>
      <c r="AD37" s="53">
        <v>38856</v>
      </c>
      <c r="AE37" s="53">
        <v>41408</v>
      </c>
      <c r="AF37" s="53">
        <v>44094</v>
      </c>
      <c r="AG37" s="53">
        <v>47612</v>
      </c>
      <c r="AH37" s="53">
        <v>51501</v>
      </c>
      <c r="AI37" s="53">
        <v>55710</v>
      </c>
      <c r="AJ37" s="2" t="s">
        <v>35</v>
      </c>
      <c r="AK37" s="37" t="s">
        <v>54</v>
      </c>
      <c r="AL37" s="2" t="s">
        <v>54</v>
      </c>
      <c r="AM37" s="2"/>
    </row>
    <row r="38" spans="1:39" x14ac:dyDescent="0.25">
      <c r="A38" s="2" t="s">
        <v>36</v>
      </c>
      <c r="B38" s="3"/>
      <c r="C38" s="3"/>
      <c r="D38" s="53"/>
      <c r="E38" s="53"/>
      <c r="F38" s="53">
        <v>1546</v>
      </c>
      <c r="G38" s="53">
        <v>1916</v>
      </c>
      <c r="H38" s="53">
        <v>2241</v>
      </c>
      <c r="I38" s="53">
        <v>2569</v>
      </c>
      <c r="J38" s="53">
        <v>2899</v>
      </c>
      <c r="K38" s="53">
        <v>3574</v>
      </c>
      <c r="L38" s="53">
        <v>4610</v>
      </c>
      <c r="M38" s="53">
        <v>5854</v>
      </c>
      <c r="N38" s="53">
        <v>7240</v>
      </c>
      <c r="O38" s="53">
        <v>8763</v>
      </c>
      <c r="P38" s="53">
        <v>10745</v>
      </c>
      <c r="Q38" s="53">
        <v>12743</v>
      </c>
      <c r="R38" s="53">
        <v>14845</v>
      </c>
      <c r="S38" s="53">
        <v>17093</v>
      </c>
      <c r="T38" s="53">
        <v>19374</v>
      </c>
      <c r="U38" s="53">
        <v>22957</v>
      </c>
      <c r="V38" s="53">
        <v>26063</v>
      </c>
      <c r="W38" s="53">
        <v>29506</v>
      </c>
      <c r="X38" s="53">
        <v>33320</v>
      </c>
      <c r="Y38" s="53">
        <v>37485</v>
      </c>
      <c r="Z38" s="53">
        <v>42530</v>
      </c>
      <c r="AA38" s="53">
        <v>46441</v>
      </c>
      <c r="AB38" s="53">
        <v>50224</v>
      </c>
      <c r="AC38" s="53">
        <v>53844</v>
      </c>
      <c r="AD38" s="53">
        <v>57350</v>
      </c>
      <c r="AE38" s="53">
        <v>60933</v>
      </c>
      <c r="AF38" s="53">
        <v>64496</v>
      </c>
      <c r="AG38" s="53">
        <v>69054</v>
      </c>
      <c r="AH38" s="53">
        <v>73884</v>
      </c>
      <c r="AI38" s="53">
        <v>78672</v>
      </c>
      <c r="AJ38" s="2" t="s">
        <v>36</v>
      </c>
      <c r="AK38" s="37" t="s">
        <v>53</v>
      </c>
      <c r="AL38" s="2" t="s">
        <v>53</v>
      </c>
      <c r="AM38" s="2"/>
    </row>
    <row r="39" spans="1:39" x14ac:dyDescent="0.25">
      <c r="A39" s="2" t="s">
        <v>37</v>
      </c>
      <c r="B39" s="3"/>
      <c r="C39" s="3"/>
      <c r="D39" s="53"/>
      <c r="E39" s="53"/>
      <c r="F39" s="53">
        <v>396</v>
      </c>
      <c r="G39" s="53">
        <v>472</v>
      </c>
      <c r="H39" s="53">
        <v>537</v>
      </c>
      <c r="I39" s="53">
        <v>597</v>
      </c>
      <c r="J39" s="53">
        <v>660</v>
      </c>
      <c r="K39" s="53">
        <v>777</v>
      </c>
      <c r="L39" s="53">
        <v>1004</v>
      </c>
      <c r="M39" s="53">
        <v>1287</v>
      </c>
      <c r="N39" s="53">
        <v>1632</v>
      </c>
      <c r="O39" s="53">
        <v>2043</v>
      </c>
      <c r="P39" s="53">
        <v>2632</v>
      </c>
      <c r="Q39" s="53">
        <v>3235</v>
      </c>
      <c r="R39" s="53">
        <v>3871</v>
      </c>
      <c r="S39" s="53">
        <v>4553</v>
      </c>
      <c r="T39" s="53">
        <v>5193</v>
      </c>
      <c r="U39" s="53">
        <v>6017</v>
      </c>
      <c r="V39" s="53">
        <v>6734</v>
      </c>
      <c r="W39" s="53">
        <v>7531</v>
      </c>
      <c r="X39" s="53">
        <v>8377</v>
      </c>
      <c r="Y39" s="53">
        <v>9263</v>
      </c>
      <c r="Z39" s="53">
        <v>10319</v>
      </c>
      <c r="AA39" s="53">
        <v>11138</v>
      </c>
      <c r="AB39" s="53">
        <v>11931</v>
      </c>
      <c r="AC39" s="53">
        <v>12657</v>
      </c>
      <c r="AD39" s="53">
        <v>13359</v>
      </c>
      <c r="AE39" s="53">
        <v>14075</v>
      </c>
      <c r="AF39" s="53">
        <v>14732</v>
      </c>
      <c r="AG39" s="53">
        <v>15784</v>
      </c>
      <c r="AH39" s="53">
        <v>16996</v>
      </c>
      <c r="AI39" s="53">
        <v>17826</v>
      </c>
      <c r="AJ39" s="2" t="s">
        <v>37</v>
      </c>
      <c r="AK39" s="37" t="s">
        <v>57</v>
      </c>
      <c r="AL39" s="2" t="s">
        <v>57</v>
      </c>
      <c r="AM39" s="2"/>
    </row>
    <row r="40" spans="1:39" x14ac:dyDescent="0.25">
      <c r="A40" s="2" t="s">
        <v>38</v>
      </c>
      <c r="B40" s="3"/>
      <c r="C40" s="3"/>
      <c r="D40" s="53"/>
      <c r="E40" s="53"/>
      <c r="F40" s="53">
        <v>993</v>
      </c>
      <c r="G40" s="53">
        <v>1192</v>
      </c>
      <c r="H40" s="53">
        <v>1382</v>
      </c>
      <c r="I40" s="53">
        <v>1573</v>
      </c>
      <c r="J40" s="53">
        <v>1762</v>
      </c>
      <c r="K40" s="53">
        <v>2108</v>
      </c>
      <c r="L40" s="53">
        <v>2702</v>
      </c>
      <c r="M40" s="53">
        <v>3389</v>
      </c>
      <c r="N40" s="53">
        <v>4154</v>
      </c>
      <c r="O40" s="53">
        <v>4984</v>
      </c>
      <c r="P40" s="53">
        <v>6065</v>
      </c>
      <c r="Q40" s="53">
        <v>7150</v>
      </c>
      <c r="R40" s="53">
        <v>8295</v>
      </c>
      <c r="S40" s="53">
        <v>9515</v>
      </c>
      <c r="T40" s="53">
        <v>10815</v>
      </c>
      <c r="U40" s="53">
        <v>12755</v>
      </c>
      <c r="V40" s="53">
        <v>14495</v>
      </c>
      <c r="W40" s="53">
        <v>16409</v>
      </c>
      <c r="X40" s="53">
        <v>18575</v>
      </c>
      <c r="Y40" s="53">
        <v>20938</v>
      </c>
      <c r="Z40" s="53">
        <v>23760</v>
      </c>
      <c r="AA40" s="53">
        <v>25974</v>
      </c>
      <c r="AB40" s="53">
        <v>28107</v>
      </c>
      <c r="AC40" s="53">
        <v>30182</v>
      </c>
      <c r="AD40" s="53">
        <v>32190</v>
      </c>
      <c r="AE40" s="53">
        <v>34118</v>
      </c>
      <c r="AF40" s="53">
        <v>36152</v>
      </c>
      <c r="AG40" s="53">
        <v>38811</v>
      </c>
      <c r="AH40" s="53">
        <v>41752</v>
      </c>
      <c r="AI40" s="53">
        <v>44919</v>
      </c>
      <c r="AJ40" s="2" t="s">
        <v>38</v>
      </c>
      <c r="AK40" s="37" t="s">
        <v>73</v>
      </c>
      <c r="AL40" s="2" t="s">
        <v>53</v>
      </c>
      <c r="AM40" s="2" t="s">
        <v>59</v>
      </c>
    </row>
  </sheetData>
  <autoFilter ref="A1:AM40" xr:uid="{00000000-0009-0000-0000-000007000000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>
    <tabColor theme="6" tint="-0.249977111117893"/>
  </sheetPr>
  <dimension ref="A1:AM40"/>
  <sheetViews>
    <sheetView workbookViewId="0">
      <selection activeCell="F2" sqref="F2"/>
    </sheetView>
  </sheetViews>
  <sheetFormatPr defaultRowHeight="15" x14ac:dyDescent="0.25"/>
  <cols>
    <col min="1" max="1" width="26.5703125" customWidth="1"/>
    <col min="2" max="35" width="10.42578125" customWidth="1"/>
    <col min="36" max="36" width="31" customWidth="1"/>
    <col min="37" max="37" width="69.42578125" bestFit="1" customWidth="1"/>
    <col min="38" max="38" width="49" bestFit="1" customWidth="1"/>
    <col min="39" max="39" width="23.42578125" bestFit="1" customWidth="1"/>
  </cols>
  <sheetData>
    <row r="1" spans="1:39" s="22" customFormat="1" x14ac:dyDescent="0.25">
      <c r="A1" s="21" t="s">
        <v>39</v>
      </c>
      <c r="B1" s="20">
        <v>2017</v>
      </c>
      <c r="C1" s="20">
        <v>2018</v>
      </c>
      <c r="D1" s="20">
        <v>2019</v>
      </c>
      <c r="E1" s="20">
        <v>2020</v>
      </c>
      <c r="F1" s="20">
        <v>2021</v>
      </c>
      <c r="G1" s="20">
        <v>2022</v>
      </c>
      <c r="H1" s="20">
        <v>2023</v>
      </c>
      <c r="I1" s="20">
        <v>2024</v>
      </c>
      <c r="J1" s="20">
        <v>2025</v>
      </c>
      <c r="K1" s="20">
        <v>2026</v>
      </c>
      <c r="L1" s="20">
        <v>2027</v>
      </c>
      <c r="M1" s="20">
        <v>2028</v>
      </c>
      <c r="N1" s="20">
        <v>2029</v>
      </c>
      <c r="O1" s="20">
        <v>2030</v>
      </c>
      <c r="P1" s="20">
        <v>2031</v>
      </c>
      <c r="Q1" s="20">
        <v>2032</v>
      </c>
      <c r="R1" s="20">
        <v>2033</v>
      </c>
      <c r="S1" s="20">
        <v>2034</v>
      </c>
      <c r="T1" s="20">
        <v>2035</v>
      </c>
      <c r="U1" s="20">
        <v>2036</v>
      </c>
      <c r="V1" s="20">
        <v>2037</v>
      </c>
      <c r="W1" s="20">
        <v>2038</v>
      </c>
      <c r="X1" s="20">
        <v>2039</v>
      </c>
      <c r="Y1" s="20">
        <v>2040</v>
      </c>
      <c r="Z1" s="20">
        <v>2041</v>
      </c>
      <c r="AA1" s="20">
        <v>2042</v>
      </c>
      <c r="AB1" s="20">
        <v>2043</v>
      </c>
      <c r="AC1" s="20">
        <v>2044</v>
      </c>
      <c r="AD1" s="20">
        <v>2045</v>
      </c>
      <c r="AE1" s="20">
        <v>2046</v>
      </c>
      <c r="AF1" s="20">
        <v>2047</v>
      </c>
      <c r="AG1" s="20">
        <v>2048</v>
      </c>
      <c r="AH1" s="20">
        <v>2049</v>
      </c>
      <c r="AI1" s="20">
        <v>2050</v>
      </c>
      <c r="AJ1" s="21" t="s">
        <v>39</v>
      </c>
      <c r="AK1" s="36" t="s">
        <v>70</v>
      </c>
      <c r="AL1" s="21" t="s">
        <v>67</v>
      </c>
      <c r="AM1" s="21" t="s">
        <v>68</v>
      </c>
    </row>
    <row r="2" spans="1:39" x14ac:dyDescent="0.25">
      <c r="A2" s="2" t="s">
        <v>0</v>
      </c>
      <c r="B2" s="3"/>
      <c r="C2" s="3"/>
      <c r="D2" s="53"/>
      <c r="E2" s="53"/>
      <c r="F2" s="53">
        <v>1378</v>
      </c>
      <c r="G2" s="53">
        <v>1882</v>
      </c>
      <c r="H2" s="53">
        <v>3784</v>
      </c>
      <c r="I2" s="53">
        <v>5993</v>
      </c>
      <c r="J2" s="53">
        <v>9059</v>
      </c>
      <c r="K2" s="53">
        <v>12910</v>
      </c>
      <c r="L2" s="53">
        <v>16213</v>
      </c>
      <c r="M2" s="53">
        <v>19929</v>
      </c>
      <c r="N2" s="53">
        <v>23339</v>
      </c>
      <c r="O2" s="53">
        <v>27011</v>
      </c>
      <c r="P2" s="53">
        <v>32170</v>
      </c>
      <c r="Q2" s="53">
        <v>36449</v>
      </c>
      <c r="R2" s="53">
        <v>40757</v>
      </c>
      <c r="S2" s="53">
        <v>44997</v>
      </c>
      <c r="T2" s="53">
        <v>49944</v>
      </c>
      <c r="U2" s="53">
        <v>56833</v>
      </c>
      <c r="V2" s="53">
        <v>61789</v>
      </c>
      <c r="W2" s="53">
        <v>65520</v>
      </c>
      <c r="X2" s="53">
        <v>69246</v>
      </c>
      <c r="Y2" s="53">
        <v>72088</v>
      </c>
      <c r="Z2" s="53">
        <v>76088</v>
      </c>
      <c r="AA2" s="53">
        <v>77924</v>
      </c>
      <c r="AB2" s="53">
        <v>79468</v>
      </c>
      <c r="AC2" s="53">
        <v>81502</v>
      </c>
      <c r="AD2" s="53">
        <v>83188</v>
      </c>
      <c r="AE2" s="53">
        <v>84930</v>
      </c>
      <c r="AF2" s="53">
        <v>86158</v>
      </c>
      <c r="AG2" s="53">
        <v>87204</v>
      </c>
      <c r="AH2" s="53">
        <v>88135</v>
      </c>
      <c r="AI2" s="53">
        <v>88187</v>
      </c>
      <c r="AJ2" s="2" t="s">
        <v>0</v>
      </c>
      <c r="AK2" s="37" t="s">
        <v>71</v>
      </c>
      <c r="AL2" s="2" t="s">
        <v>53</v>
      </c>
      <c r="AM2" s="2" t="s">
        <v>56</v>
      </c>
    </row>
    <row r="3" spans="1:39" x14ac:dyDescent="0.25">
      <c r="A3" s="2" t="s">
        <v>1</v>
      </c>
      <c r="B3" s="3"/>
      <c r="C3" s="3"/>
      <c r="D3" s="53"/>
      <c r="E3" s="53"/>
      <c r="F3" s="53">
        <v>134</v>
      </c>
      <c r="G3" s="53">
        <v>176</v>
      </c>
      <c r="H3" s="53">
        <v>308</v>
      </c>
      <c r="I3" s="53">
        <v>452</v>
      </c>
      <c r="J3" s="53">
        <v>646</v>
      </c>
      <c r="K3" s="53">
        <v>895</v>
      </c>
      <c r="L3" s="53">
        <v>1154</v>
      </c>
      <c r="M3" s="53">
        <v>1430</v>
      </c>
      <c r="N3" s="53">
        <v>1684</v>
      </c>
      <c r="O3" s="53">
        <v>1966</v>
      </c>
      <c r="P3" s="53">
        <v>2352</v>
      </c>
      <c r="Q3" s="53">
        <v>2675</v>
      </c>
      <c r="R3" s="53">
        <v>2995</v>
      </c>
      <c r="S3" s="53">
        <v>3295</v>
      </c>
      <c r="T3" s="53">
        <v>3636</v>
      </c>
      <c r="U3" s="53">
        <v>4110</v>
      </c>
      <c r="V3" s="53">
        <v>4451</v>
      </c>
      <c r="W3" s="53">
        <v>4706</v>
      </c>
      <c r="X3" s="53">
        <v>4961</v>
      </c>
      <c r="Y3" s="53">
        <v>5153</v>
      </c>
      <c r="Z3" s="53">
        <v>5432</v>
      </c>
      <c r="AA3" s="53">
        <v>5556</v>
      </c>
      <c r="AB3" s="53">
        <v>5661</v>
      </c>
      <c r="AC3" s="53">
        <v>5798</v>
      </c>
      <c r="AD3" s="53">
        <v>5911</v>
      </c>
      <c r="AE3" s="53">
        <v>6026</v>
      </c>
      <c r="AF3" s="53">
        <v>6104</v>
      </c>
      <c r="AG3" s="53">
        <v>6169</v>
      </c>
      <c r="AH3" s="53">
        <v>6226</v>
      </c>
      <c r="AI3" s="53">
        <v>6220</v>
      </c>
      <c r="AJ3" s="2" t="s">
        <v>1</v>
      </c>
      <c r="AK3" s="37" t="s">
        <v>72</v>
      </c>
      <c r="AL3" s="2" t="s">
        <v>65</v>
      </c>
      <c r="AM3" s="2" t="s">
        <v>56</v>
      </c>
    </row>
    <row r="4" spans="1:39" x14ac:dyDescent="0.25">
      <c r="A4" s="2" t="s">
        <v>2</v>
      </c>
      <c r="B4" s="3"/>
      <c r="C4" s="3"/>
      <c r="D4" s="53"/>
      <c r="E4" s="53"/>
      <c r="F4" s="53">
        <v>1657</v>
      </c>
      <c r="G4" s="53">
        <v>2354</v>
      </c>
      <c r="H4" s="53">
        <v>5048</v>
      </c>
      <c r="I4" s="53">
        <v>8139</v>
      </c>
      <c r="J4" s="53">
        <v>12372</v>
      </c>
      <c r="K4" s="53">
        <v>17652</v>
      </c>
      <c r="L4" s="53">
        <v>23391</v>
      </c>
      <c r="M4" s="53">
        <v>30231</v>
      </c>
      <c r="N4" s="53">
        <v>36523</v>
      </c>
      <c r="O4" s="53">
        <v>43231</v>
      </c>
      <c r="P4" s="53">
        <v>52813</v>
      </c>
      <c r="Q4" s="53">
        <v>60641</v>
      </c>
      <c r="R4" s="53">
        <v>68583</v>
      </c>
      <c r="S4" s="53">
        <v>76652</v>
      </c>
      <c r="T4" s="53">
        <v>86253</v>
      </c>
      <c r="U4" s="53">
        <v>99734</v>
      </c>
      <c r="V4" s="53">
        <v>109304</v>
      </c>
      <c r="W4" s="53">
        <v>116381</v>
      </c>
      <c r="X4" s="53">
        <v>123404</v>
      </c>
      <c r="Y4" s="53">
        <v>128633</v>
      </c>
      <c r="Z4" s="53">
        <v>136114</v>
      </c>
      <c r="AA4" s="53">
        <v>139236</v>
      </c>
      <c r="AB4" s="53">
        <v>141656</v>
      </c>
      <c r="AC4" s="53">
        <v>145165</v>
      </c>
      <c r="AD4" s="53">
        <v>147998</v>
      </c>
      <c r="AE4" s="53">
        <v>150956</v>
      </c>
      <c r="AF4" s="53">
        <v>152918</v>
      </c>
      <c r="AG4" s="53">
        <v>154497</v>
      </c>
      <c r="AH4" s="53">
        <v>155848</v>
      </c>
      <c r="AI4" s="53">
        <v>155477</v>
      </c>
      <c r="AJ4" s="2" t="s">
        <v>2</v>
      </c>
      <c r="AK4" s="37" t="s">
        <v>53</v>
      </c>
      <c r="AL4" s="2" t="s">
        <v>53</v>
      </c>
      <c r="AM4" s="2"/>
    </row>
    <row r="5" spans="1:39" x14ac:dyDescent="0.25">
      <c r="A5" s="2" t="s">
        <v>3</v>
      </c>
      <c r="B5" s="3"/>
      <c r="C5" s="3"/>
      <c r="D5" s="53"/>
      <c r="E5" s="53"/>
      <c r="F5" s="53">
        <v>677</v>
      </c>
      <c r="G5" s="53">
        <v>943</v>
      </c>
      <c r="H5" s="53">
        <v>1953</v>
      </c>
      <c r="I5" s="53">
        <v>3096</v>
      </c>
      <c r="J5" s="53">
        <v>4630</v>
      </c>
      <c r="K5" s="53">
        <v>6565</v>
      </c>
      <c r="L5" s="53">
        <v>9068</v>
      </c>
      <c r="M5" s="53">
        <v>12015</v>
      </c>
      <c r="N5" s="53">
        <v>14713</v>
      </c>
      <c r="O5" s="53">
        <v>17575</v>
      </c>
      <c r="P5" s="53">
        <v>21688</v>
      </c>
      <c r="Q5" s="53">
        <v>25008</v>
      </c>
      <c r="R5" s="53">
        <v>28368</v>
      </c>
      <c r="S5" s="53">
        <v>31742</v>
      </c>
      <c r="T5" s="53">
        <v>35740</v>
      </c>
      <c r="U5" s="53">
        <v>41385</v>
      </c>
      <c r="V5" s="53">
        <v>45371</v>
      </c>
      <c r="W5" s="53">
        <v>48289</v>
      </c>
      <c r="X5" s="53">
        <v>51184</v>
      </c>
      <c r="Y5" s="53">
        <v>53309</v>
      </c>
      <c r="Z5" s="53">
        <v>56396</v>
      </c>
      <c r="AA5" s="53">
        <v>57617</v>
      </c>
      <c r="AB5" s="53">
        <v>58538</v>
      </c>
      <c r="AC5" s="53">
        <v>59930</v>
      </c>
      <c r="AD5" s="53">
        <v>61038</v>
      </c>
      <c r="AE5" s="53">
        <v>62204</v>
      </c>
      <c r="AF5" s="53">
        <v>62948</v>
      </c>
      <c r="AG5" s="53">
        <v>63528</v>
      </c>
      <c r="AH5" s="53">
        <v>64010</v>
      </c>
      <c r="AI5" s="53">
        <v>63761</v>
      </c>
      <c r="AJ5" s="2" t="s">
        <v>3</v>
      </c>
      <c r="AK5" s="37" t="s">
        <v>53</v>
      </c>
      <c r="AL5" s="2" t="s">
        <v>53</v>
      </c>
      <c r="AM5" s="2"/>
    </row>
    <row r="6" spans="1:39" x14ac:dyDescent="0.25">
      <c r="A6" s="2" t="s">
        <v>4</v>
      </c>
      <c r="B6" s="3"/>
      <c r="C6" s="3"/>
      <c r="D6" s="53"/>
      <c r="E6" s="53"/>
      <c r="F6" s="53">
        <v>2808</v>
      </c>
      <c r="G6" s="53">
        <v>3641</v>
      </c>
      <c r="H6" s="53">
        <v>7201</v>
      </c>
      <c r="I6" s="53">
        <v>11233</v>
      </c>
      <c r="J6" s="53">
        <v>16743</v>
      </c>
      <c r="K6" s="53">
        <v>24010</v>
      </c>
      <c r="L6" s="53">
        <v>31654</v>
      </c>
      <c r="M6" s="53">
        <v>39420</v>
      </c>
      <c r="N6" s="53">
        <v>46940</v>
      </c>
      <c r="O6" s="53">
        <v>55060</v>
      </c>
      <c r="P6" s="53">
        <v>67210</v>
      </c>
      <c r="Q6" s="53">
        <v>76683</v>
      </c>
      <c r="R6" s="53">
        <v>86199</v>
      </c>
      <c r="S6" s="53">
        <v>95592</v>
      </c>
      <c r="T6" s="53">
        <v>106635</v>
      </c>
      <c r="U6" s="53">
        <v>123384</v>
      </c>
      <c r="V6" s="53">
        <v>134390</v>
      </c>
      <c r="W6" s="53">
        <v>142989</v>
      </c>
      <c r="X6" s="53">
        <v>150616</v>
      </c>
      <c r="Y6" s="53">
        <v>156624</v>
      </c>
      <c r="Z6" s="53">
        <v>166037</v>
      </c>
      <c r="AA6" s="53">
        <v>169814</v>
      </c>
      <c r="AB6" s="53">
        <v>172728</v>
      </c>
      <c r="AC6" s="53">
        <v>176636</v>
      </c>
      <c r="AD6" s="53">
        <v>179980</v>
      </c>
      <c r="AE6" s="53">
        <v>183550</v>
      </c>
      <c r="AF6" s="53">
        <v>185894</v>
      </c>
      <c r="AG6" s="53">
        <v>187611</v>
      </c>
      <c r="AH6" s="53">
        <v>189745</v>
      </c>
      <c r="AI6" s="53">
        <v>189821</v>
      </c>
      <c r="AJ6" s="2" t="s">
        <v>4</v>
      </c>
      <c r="AK6" s="37" t="s">
        <v>54</v>
      </c>
      <c r="AL6" s="2" t="s">
        <v>54</v>
      </c>
      <c r="AM6" s="2"/>
    </row>
    <row r="7" spans="1:39" x14ac:dyDescent="0.25">
      <c r="A7" s="2" t="s">
        <v>5</v>
      </c>
      <c r="B7" s="3"/>
      <c r="C7" s="3"/>
      <c r="D7" s="53"/>
      <c r="E7" s="53"/>
      <c r="F7" s="53">
        <v>257</v>
      </c>
      <c r="G7" s="53">
        <v>342</v>
      </c>
      <c r="H7" s="53">
        <v>681</v>
      </c>
      <c r="I7" s="53">
        <v>1089</v>
      </c>
      <c r="J7" s="53">
        <v>1640</v>
      </c>
      <c r="K7" s="53">
        <v>2360</v>
      </c>
      <c r="L7" s="53">
        <v>3102</v>
      </c>
      <c r="M7" s="53">
        <v>3857</v>
      </c>
      <c r="N7" s="53">
        <v>4547</v>
      </c>
      <c r="O7" s="53">
        <v>5277</v>
      </c>
      <c r="P7" s="53">
        <v>6262</v>
      </c>
      <c r="Q7" s="53">
        <v>7056</v>
      </c>
      <c r="R7" s="53">
        <v>7846</v>
      </c>
      <c r="S7" s="53">
        <v>8584</v>
      </c>
      <c r="T7" s="53">
        <v>9418</v>
      </c>
      <c r="U7" s="53">
        <v>10581</v>
      </c>
      <c r="V7" s="53">
        <v>11412</v>
      </c>
      <c r="W7" s="53">
        <v>12041</v>
      </c>
      <c r="X7" s="53">
        <v>12668</v>
      </c>
      <c r="Y7" s="53">
        <v>13147</v>
      </c>
      <c r="Z7" s="53">
        <v>13817</v>
      </c>
      <c r="AA7" s="53">
        <v>14120</v>
      </c>
      <c r="AB7" s="53">
        <v>14370</v>
      </c>
      <c r="AC7" s="53">
        <v>14702</v>
      </c>
      <c r="AD7" s="53">
        <v>14974</v>
      </c>
      <c r="AE7" s="53">
        <v>15259</v>
      </c>
      <c r="AF7" s="53">
        <v>15457</v>
      </c>
      <c r="AG7" s="53">
        <v>15624</v>
      </c>
      <c r="AH7" s="53">
        <v>15774</v>
      </c>
      <c r="AI7" s="53">
        <v>15780</v>
      </c>
      <c r="AJ7" s="2" t="s">
        <v>5</v>
      </c>
      <c r="AK7" s="37" t="s">
        <v>73</v>
      </c>
      <c r="AL7" s="2" t="s">
        <v>53</v>
      </c>
      <c r="AM7" s="2" t="s">
        <v>59</v>
      </c>
    </row>
    <row r="8" spans="1:39" x14ac:dyDescent="0.25">
      <c r="A8" s="2" t="s">
        <v>6</v>
      </c>
      <c r="B8" s="3"/>
      <c r="C8" s="3"/>
      <c r="D8" s="53"/>
      <c r="E8" s="53"/>
      <c r="F8" s="53">
        <v>417</v>
      </c>
      <c r="G8" s="53">
        <v>559</v>
      </c>
      <c r="H8" s="53">
        <v>1189</v>
      </c>
      <c r="I8" s="53">
        <v>1902</v>
      </c>
      <c r="J8" s="53">
        <v>2868</v>
      </c>
      <c r="K8" s="53">
        <v>4270</v>
      </c>
      <c r="L8" s="53">
        <v>5741</v>
      </c>
      <c r="M8" s="53">
        <v>7289</v>
      </c>
      <c r="N8" s="53">
        <v>8807</v>
      </c>
      <c r="O8" s="53">
        <v>10444</v>
      </c>
      <c r="P8" s="53">
        <v>12903</v>
      </c>
      <c r="Q8" s="53">
        <v>14808</v>
      </c>
      <c r="R8" s="53">
        <v>16740</v>
      </c>
      <c r="S8" s="53">
        <v>18684</v>
      </c>
      <c r="T8" s="53">
        <v>21000</v>
      </c>
      <c r="U8" s="53">
        <v>24551</v>
      </c>
      <c r="V8" s="53">
        <v>26870</v>
      </c>
      <c r="W8" s="53">
        <v>28673</v>
      </c>
      <c r="X8" s="53">
        <v>30263</v>
      </c>
      <c r="Y8" s="53">
        <v>31505</v>
      </c>
      <c r="Z8" s="53">
        <v>33465</v>
      </c>
      <c r="AA8" s="53">
        <v>34200</v>
      </c>
      <c r="AB8" s="53">
        <v>34774</v>
      </c>
      <c r="AC8" s="53">
        <v>35556</v>
      </c>
      <c r="AD8" s="53">
        <v>36220</v>
      </c>
      <c r="AE8" s="53">
        <v>36934</v>
      </c>
      <c r="AF8" s="53">
        <v>37384</v>
      </c>
      <c r="AG8" s="53">
        <v>37671</v>
      </c>
      <c r="AH8" s="53">
        <v>38032</v>
      </c>
      <c r="AI8" s="53">
        <v>38004</v>
      </c>
      <c r="AJ8" s="2" t="s">
        <v>6</v>
      </c>
      <c r="AK8" s="37" t="s">
        <v>55</v>
      </c>
      <c r="AL8" s="2" t="s">
        <v>55</v>
      </c>
      <c r="AM8" s="2"/>
    </row>
    <row r="9" spans="1:39" x14ac:dyDescent="0.25">
      <c r="A9" s="2" t="s">
        <v>7</v>
      </c>
      <c r="B9" s="3"/>
      <c r="C9" s="3"/>
      <c r="D9" s="53"/>
      <c r="E9" s="53"/>
      <c r="F9" s="53">
        <v>1648</v>
      </c>
      <c r="G9" s="53">
        <v>2221</v>
      </c>
      <c r="H9" s="53">
        <v>4168</v>
      </c>
      <c r="I9" s="53">
        <v>6290</v>
      </c>
      <c r="J9" s="53">
        <v>9146</v>
      </c>
      <c r="K9" s="53">
        <v>12729</v>
      </c>
      <c r="L9" s="53">
        <v>16622</v>
      </c>
      <c r="M9" s="53">
        <v>21073</v>
      </c>
      <c r="N9" s="53">
        <v>25131</v>
      </c>
      <c r="O9" s="53">
        <v>29552</v>
      </c>
      <c r="P9" s="53">
        <v>35823</v>
      </c>
      <c r="Q9" s="53">
        <v>40959</v>
      </c>
      <c r="R9" s="53">
        <v>46122</v>
      </c>
      <c r="S9" s="53">
        <v>51176</v>
      </c>
      <c r="T9" s="53">
        <v>57100</v>
      </c>
      <c r="U9" s="53">
        <v>65438</v>
      </c>
      <c r="V9" s="53">
        <v>71364</v>
      </c>
      <c r="W9" s="53">
        <v>75734</v>
      </c>
      <c r="X9" s="53">
        <v>80099</v>
      </c>
      <c r="Y9" s="53">
        <v>83333</v>
      </c>
      <c r="Z9" s="53">
        <v>87990</v>
      </c>
      <c r="AA9" s="53">
        <v>89922</v>
      </c>
      <c r="AB9" s="53">
        <v>91505</v>
      </c>
      <c r="AC9" s="53">
        <v>93711</v>
      </c>
      <c r="AD9" s="53">
        <v>95495</v>
      </c>
      <c r="AE9" s="53">
        <v>97364</v>
      </c>
      <c r="AF9" s="53">
        <v>98606</v>
      </c>
      <c r="AG9" s="53">
        <v>99618</v>
      </c>
      <c r="AH9" s="53">
        <v>100484</v>
      </c>
      <c r="AI9" s="53">
        <v>100277</v>
      </c>
      <c r="AJ9" s="2" t="s">
        <v>7</v>
      </c>
      <c r="AK9" s="37" t="s">
        <v>56</v>
      </c>
      <c r="AL9" s="2" t="s">
        <v>56</v>
      </c>
      <c r="AM9" s="2"/>
    </row>
    <row r="10" spans="1:39" x14ac:dyDescent="0.25">
      <c r="A10" s="2" t="s">
        <v>8</v>
      </c>
      <c r="B10" s="3"/>
      <c r="C10" s="3"/>
      <c r="D10" s="53"/>
      <c r="E10" s="53"/>
      <c r="F10" s="53">
        <v>320</v>
      </c>
      <c r="G10" s="53">
        <v>414</v>
      </c>
      <c r="H10" s="53">
        <v>803</v>
      </c>
      <c r="I10" s="53">
        <v>1268</v>
      </c>
      <c r="J10" s="53">
        <v>1891</v>
      </c>
      <c r="K10" s="53">
        <v>2751</v>
      </c>
      <c r="L10" s="53">
        <v>3730</v>
      </c>
      <c r="M10" s="53">
        <v>4638</v>
      </c>
      <c r="N10" s="53">
        <v>5517</v>
      </c>
      <c r="O10" s="53">
        <v>6502</v>
      </c>
      <c r="P10" s="53">
        <v>7653</v>
      </c>
      <c r="Q10" s="53">
        <v>8616</v>
      </c>
      <c r="R10" s="53">
        <v>9531</v>
      </c>
      <c r="S10" s="53">
        <v>10302</v>
      </c>
      <c r="T10" s="53">
        <v>11041</v>
      </c>
      <c r="U10" s="53">
        <v>12074</v>
      </c>
      <c r="V10" s="53">
        <v>12813</v>
      </c>
      <c r="W10" s="53">
        <v>13371</v>
      </c>
      <c r="X10" s="53">
        <v>13931</v>
      </c>
      <c r="Y10" s="53">
        <v>14356</v>
      </c>
      <c r="Z10" s="53">
        <v>14958</v>
      </c>
      <c r="AA10" s="53">
        <v>15230</v>
      </c>
      <c r="AB10" s="53">
        <v>15463</v>
      </c>
      <c r="AC10" s="53">
        <v>15766</v>
      </c>
      <c r="AD10" s="53">
        <v>16016</v>
      </c>
      <c r="AE10" s="53">
        <v>16278</v>
      </c>
      <c r="AF10" s="53">
        <v>16465</v>
      </c>
      <c r="AG10" s="53">
        <v>16624</v>
      </c>
      <c r="AH10" s="53">
        <v>16767</v>
      </c>
      <c r="AI10" s="53">
        <v>16784</v>
      </c>
      <c r="AJ10" s="2" t="s">
        <v>8</v>
      </c>
      <c r="AK10" s="37" t="s">
        <v>57</v>
      </c>
      <c r="AL10" s="2" t="s">
        <v>57</v>
      </c>
      <c r="AM10" s="2"/>
    </row>
    <row r="11" spans="1:39" x14ac:dyDescent="0.25">
      <c r="A11" s="2" t="s">
        <v>9</v>
      </c>
      <c r="B11" s="3"/>
      <c r="C11" s="3"/>
      <c r="D11" s="53"/>
      <c r="E11" s="53"/>
      <c r="F11" s="53">
        <v>2393</v>
      </c>
      <c r="G11" s="53">
        <v>3094</v>
      </c>
      <c r="H11" s="53">
        <v>5571</v>
      </c>
      <c r="I11" s="53">
        <v>8297</v>
      </c>
      <c r="J11" s="53">
        <v>11901</v>
      </c>
      <c r="K11" s="53">
        <v>16580</v>
      </c>
      <c r="L11" s="53">
        <v>22171</v>
      </c>
      <c r="M11" s="53">
        <v>27999</v>
      </c>
      <c r="N11" s="53">
        <v>33379</v>
      </c>
      <c r="O11" s="53">
        <v>39245</v>
      </c>
      <c r="P11" s="53">
        <v>47040</v>
      </c>
      <c r="Q11" s="53">
        <v>53378</v>
      </c>
      <c r="R11" s="53">
        <v>59616</v>
      </c>
      <c r="S11" s="53">
        <v>65403</v>
      </c>
      <c r="T11" s="53">
        <v>71833</v>
      </c>
      <c r="U11" s="53">
        <v>80912</v>
      </c>
      <c r="V11" s="53">
        <v>87329</v>
      </c>
      <c r="W11" s="53">
        <v>92050</v>
      </c>
      <c r="X11" s="53">
        <v>96770</v>
      </c>
      <c r="Y11" s="53">
        <v>100246</v>
      </c>
      <c r="Z11" s="53">
        <v>105304</v>
      </c>
      <c r="AA11" s="53">
        <v>107338</v>
      </c>
      <c r="AB11" s="53">
        <v>109019</v>
      </c>
      <c r="AC11" s="53">
        <v>111375</v>
      </c>
      <c r="AD11" s="53">
        <v>113266</v>
      </c>
      <c r="AE11" s="53">
        <v>115286</v>
      </c>
      <c r="AF11" s="53">
        <v>116627</v>
      </c>
      <c r="AG11" s="53">
        <v>117706</v>
      </c>
      <c r="AH11" s="53">
        <v>118635</v>
      </c>
      <c r="AI11" s="53">
        <v>118408</v>
      </c>
      <c r="AJ11" s="2" t="s">
        <v>9</v>
      </c>
      <c r="AK11" s="37" t="s">
        <v>74</v>
      </c>
      <c r="AL11" s="2" t="s">
        <v>58</v>
      </c>
      <c r="AM11" s="2" t="s">
        <v>59</v>
      </c>
    </row>
    <row r="12" spans="1:39" x14ac:dyDescent="0.25">
      <c r="A12" s="2" t="s">
        <v>10</v>
      </c>
      <c r="B12" s="3"/>
      <c r="C12" s="3"/>
      <c r="D12" s="53"/>
      <c r="E12" s="53"/>
      <c r="F12" s="53">
        <v>777</v>
      </c>
      <c r="G12" s="53">
        <v>1038</v>
      </c>
      <c r="H12" s="53">
        <v>2185</v>
      </c>
      <c r="I12" s="53">
        <v>3465</v>
      </c>
      <c r="J12" s="53">
        <v>5202</v>
      </c>
      <c r="K12" s="53">
        <v>7698</v>
      </c>
      <c r="L12" s="53">
        <v>10305</v>
      </c>
      <c r="M12" s="53">
        <v>13128</v>
      </c>
      <c r="N12" s="53">
        <v>15784</v>
      </c>
      <c r="O12" s="53">
        <v>18661</v>
      </c>
      <c r="P12" s="53">
        <v>23103</v>
      </c>
      <c r="Q12" s="53">
        <v>26562</v>
      </c>
      <c r="R12" s="53">
        <v>30095</v>
      </c>
      <c r="S12" s="53">
        <v>33633</v>
      </c>
      <c r="T12" s="53">
        <v>37864</v>
      </c>
      <c r="U12" s="53">
        <v>44360</v>
      </c>
      <c r="V12" s="53">
        <v>48634</v>
      </c>
      <c r="W12" s="53">
        <v>51977</v>
      </c>
      <c r="X12" s="53">
        <v>54952</v>
      </c>
      <c r="Y12" s="53">
        <v>57305</v>
      </c>
      <c r="Z12" s="53">
        <v>60979</v>
      </c>
      <c r="AA12" s="53">
        <v>62456</v>
      </c>
      <c r="AB12" s="53">
        <v>63615</v>
      </c>
      <c r="AC12" s="53">
        <v>65139</v>
      </c>
      <c r="AD12" s="53">
        <v>66429</v>
      </c>
      <c r="AE12" s="53">
        <v>67786</v>
      </c>
      <c r="AF12" s="53">
        <v>68655</v>
      </c>
      <c r="AG12" s="53">
        <v>69273</v>
      </c>
      <c r="AH12" s="53">
        <v>69977</v>
      </c>
      <c r="AI12" s="53">
        <v>69863</v>
      </c>
      <c r="AJ12" s="2" t="s">
        <v>10</v>
      </c>
      <c r="AK12" s="37" t="s">
        <v>54</v>
      </c>
      <c r="AL12" s="2" t="s">
        <v>54</v>
      </c>
      <c r="AM12" s="2"/>
    </row>
    <row r="13" spans="1:39" x14ac:dyDescent="0.25">
      <c r="A13" s="2" t="s">
        <v>11</v>
      </c>
      <c r="B13" s="3"/>
      <c r="C13" s="3"/>
      <c r="D13" s="53"/>
      <c r="E13" s="53"/>
      <c r="F13" s="53">
        <v>730</v>
      </c>
      <c r="G13" s="53">
        <v>917</v>
      </c>
      <c r="H13" s="53">
        <v>1728</v>
      </c>
      <c r="I13" s="53">
        <v>2664</v>
      </c>
      <c r="J13" s="53">
        <v>3911</v>
      </c>
      <c r="K13" s="53">
        <v>5388</v>
      </c>
      <c r="L13" s="53">
        <v>6979</v>
      </c>
      <c r="M13" s="53">
        <v>8799</v>
      </c>
      <c r="N13" s="53">
        <v>10468</v>
      </c>
      <c r="O13" s="53">
        <v>12278</v>
      </c>
      <c r="P13" s="53">
        <v>14643</v>
      </c>
      <c r="Q13" s="53">
        <v>16506</v>
      </c>
      <c r="R13" s="53">
        <v>18297</v>
      </c>
      <c r="S13" s="53">
        <v>19974</v>
      </c>
      <c r="T13" s="53">
        <v>21817</v>
      </c>
      <c r="U13" s="53">
        <v>24491</v>
      </c>
      <c r="V13" s="53">
        <v>26243</v>
      </c>
      <c r="W13" s="53">
        <v>27631</v>
      </c>
      <c r="X13" s="53">
        <v>28864</v>
      </c>
      <c r="Y13" s="53">
        <v>29843</v>
      </c>
      <c r="Z13" s="53">
        <v>31351</v>
      </c>
      <c r="AA13" s="53">
        <v>31974</v>
      </c>
      <c r="AB13" s="53">
        <v>32456</v>
      </c>
      <c r="AC13" s="53">
        <v>33089</v>
      </c>
      <c r="AD13" s="53">
        <v>33640</v>
      </c>
      <c r="AE13" s="53">
        <v>34242</v>
      </c>
      <c r="AF13" s="53">
        <v>34662</v>
      </c>
      <c r="AG13" s="53">
        <v>34988</v>
      </c>
      <c r="AH13" s="53">
        <v>35387</v>
      </c>
      <c r="AI13" s="53">
        <v>35479</v>
      </c>
      <c r="AJ13" s="2" t="s">
        <v>11</v>
      </c>
      <c r="AK13" s="37" t="s">
        <v>59</v>
      </c>
      <c r="AL13" s="2" t="s">
        <v>59</v>
      </c>
      <c r="AM13" s="2"/>
    </row>
    <row r="14" spans="1:39" x14ac:dyDescent="0.25">
      <c r="A14" s="2" t="s">
        <v>12</v>
      </c>
      <c r="B14" s="3"/>
      <c r="C14" s="3"/>
      <c r="D14" s="53"/>
      <c r="E14" s="53"/>
      <c r="F14" s="53">
        <v>827</v>
      </c>
      <c r="G14" s="53">
        <v>1059</v>
      </c>
      <c r="H14" s="53">
        <v>1951</v>
      </c>
      <c r="I14" s="53">
        <v>2911</v>
      </c>
      <c r="J14" s="53">
        <v>4160</v>
      </c>
      <c r="K14" s="53">
        <v>6031</v>
      </c>
      <c r="L14" s="53">
        <v>8032</v>
      </c>
      <c r="M14" s="53">
        <v>10432</v>
      </c>
      <c r="N14" s="53">
        <v>12758</v>
      </c>
      <c r="O14" s="53">
        <v>15267</v>
      </c>
      <c r="P14" s="53">
        <v>18930</v>
      </c>
      <c r="Q14" s="53">
        <v>21735</v>
      </c>
      <c r="R14" s="53">
        <v>24526</v>
      </c>
      <c r="S14" s="53">
        <v>27258</v>
      </c>
      <c r="T14" s="53">
        <v>30421</v>
      </c>
      <c r="U14" s="53">
        <v>35263</v>
      </c>
      <c r="V14" s="53">
        <v>38386</v>
      </c>
      <c r="W14" s="53">
        <v>40786</v>
      </c>
      <c r="X14" s="53">
        <v>42901</v>
      </c>
      <c r="Y14" s="53">
        <v>44520</v>
      </c>
      <c r="Z14" s="53">
        <v>47132</v>
      </c>
      <c r="AA14" s="53">
        <v>48032</v>
      </c>
      <c r="AB14" s="53">
        <v>48691</v>
      </c>
      <c r="AC14" s="53">
        <v>49665</v>
      </c>
      <c r="AD14" s="53">
        <v>50482</v>
      </c>
      <c r="AE14" s="53">
        <v>51398</v>
      </c>
      <c r="AF14" s="53">
        <v>51972</v>
      </c>
      <c r="AG14" s="53">
        <v>52364</v>
      </c>
      <c r="AH14" s="53">
        <v>52857</v>
      </c>
      <c r="AI14" s="53">
        <v>52770</v>
      </c>
      <c r="AJ14" s="2" t="s">
        <v>12</v>
      </c>
      <c r="AK14" s="37" t="s">
        <v>73</v>
      </c>
      <c r="AL14" s="2" t="s">
        <v>53</v>
      </c>
      <c r="AM14" s="2" t="s">
        <v>59</v>
      </c>
    </row>
    <row r="15" spans="1:39" x14ac:dyDescent="0.25">
      <c r="A15" s="2" t="s">
        <v>13</v>
      </c>
      <c r="B15" s="3"/>
      <c r="C15" s="3"/>
      <c r="D15" s="53"/>
      <c r="E15" s="53"/>
      <c r="F15" s="53">
        <v>463</v>
      </c>
      <c r="G15" s="53">
        <v>614</v>
      </c>
      <c r="H15" s="53">
        <v>1299</v>
      </c>
      <c r="I15" s="53">
        <v>2085</v>
      </c>
      <c r="J15" s="53">
        <v>3170</v>
      </c>
      <c r="K15" s="53">
        <v>4594</v>
      </c>
      <c r="L15" s="53">
        <v>6087</v>
      </c>
      <c r="M15" s="53">
        <v>7499</v>
      </c>
      <c r="N15" s="53">
        <v>8882</v>
      </c>
      <c r="O15" s="53">
        <v>10374</v>
      </c>
      <c r="P15" s="53">
        <v>12581</v>
      </c>
      <c r="Q15" s="53">
        <v>14309</v>
      </c>
      <c r="R15" s="53">
        <v>16057</v>
      </c>
      <c r="S15" s="53">
        <v>17801</v>
      </c>
      <c r="T15" s="53">
        <v>19868</v>
      </c>
      <c r="U15" s="53">
        <v>23008</v>
      </c>
      <c r="V15" s="53">
        <v>25085</v>
      </c>
      <c r="W15" s="53">
        <v>26719</v>
      </c>
      <c r="X15" s="53">
        <v>28170</v>
      </c>
      <c r="Y15" s="53">
        <v>29321</v>
      </c>
      <c r="Z15" s="53">
        <v>31064</v>
      </c>
      <c r="AA15" s="53">
        <v>31781</v>
      </c>
      <c r="AB15" s="53">
        <v>32349</v>
      </c>
      <c r="AC15" s="53">
        <v>33095</v>
      </c>
      <c r="AD15" s="53">
        <v>33738</v>
      </c>
      <c r="AE15" s="53">
        <v>34421</v>
      </c>
      <c r="AF15" s="53">
        <v>34880</v>
      </c>
      <c r="AG15" s="53">
        <v>35203</v>
      </c>
      <c r="AH15" s="53">
        <v>35591</v>
      </c>
      <c r="AI15" s="53">
        <v>35637</v>
      </c>
      <c r="AJ15" s="2" t="s">
        <v>13</v>
      </c>
      <c r="AK15" s="37" t="s">
        <v>55</v>
      </c>
      <c r="AL15" s="2" t="s">
        <v>55</v>
      </c>
      <c r="AM15" s="2"/>
    </row>
    <row r="16" spans="1:39" x14ac:dyDescent="0.25">
      <c r="A16" s="2" t="s">
        <v>14</v>
      </c>
      <c r="B16" s="3"/>
      <c r="C16" s="3"/>
      <c r="D16" s="53"/>
      <c r="E16" s="53"/>
      <c r="F16" s="53">
        <v>18</v>
      </c>
      <c r="G16" s="53">
        <v>23</v>
      </c>
      <c r="H16" s="53">
        <v>52</v>
      </c>
      <c r="I16" s="53">
        <v>92</v>
      </c>
      <c r="J16" s="53">
        <v>145</v>
      </c>
      <c r="K16" s="53">
        <v>220</v>
      </c>
      <c r="L16" s="53">
        <v>320</v>
      </c>
      <c r="M16" s="53">
        <v>413</v>
      </c>
      <c r="N16" s="53">
        <v>503</v>
      </c>
      <c r="O16" s="53">
        <v>604</v>
      </c>
      <c r="P16" s="53">
        <v>716</v>
      </c>
      <c r="Q16" s="53">
        <v>808</v>
      </c>
      <c r="R16" s="53">
        <v>893</v>
      </c>
      <c r="S16" s="53">
        <v>957</v>
      </c>
      <c r="T16" s="53">
        <v>1011</v>
      </c>
      <c r="U16" s="53">
        <v>1087</v>
      </c>
      <c r="V16" s="53">
        <v>1141</v>
      </c>
      <c r="W16" s="53">
        <v>1181</v>
      </c>
      <c r="X16" s="53">
        <v>1221</v>
      </c>
      <c r="Y16" s="53">
        <v>1251</v>
      </c>
      <c r="Z16" s="53">
        <v>1294</v>
      </c>
      <c r="AA16" s="53">
        <v>1311</v>
      </c>
      <c r="AB16" s="53">
        <v>1326</v>
      </c>
      <c r="AC16" s="53">
        <v>1345</v>
      </c>
      <c r="AD16" s="53">
        <v>1361</v>
      </c>
      <c r="AE16" s="53">
        <v>1378</v>
      </c>
      <c r="AF16" s="53">
        <v>1389</v>
      </c>
      <c r="AG16" s="53">
        <v>1398</v>
      </c>
      <c r="AH16" s="53">
        <v>1407</v>
      </c>
      <c r="AI16" s="53">
        <v>1406</v>
      </c>
      <c r="AJ16" s="2" t="s">
        <v>14</v>
      </c>
      <c r="AK16" s="37" t="s">
        <v>65</v>
      </c>
      <c r="AL16" s="2" t="s">
        <v>65</v>
      </c>
      <c r="AM16" s="2"/>
    </row>
    <row r="17" spans="1:39" x14ac:dyDescent="0.25">
      <c r="A17" s="2" t="s">
        <v>15</v>
      </c>
      <c r="B17" s="3"/>
      <c r="C17" s="3"/>
      <c r="D17" s="53"/>
      <c r="E17" s="53"/>
      <c r="F17" s="53">
        <v>1014</v>
      </c>
      <c r="G17" s="53">
        <v>1445</v>
      </c>
      <c r="H17" s="53">
        <v>3066</v>
      </c>
      <c r="I17" s="53">
        <v>4880</v>
      </c>
      <c r="J17" s="53">
        <v>7328</v>
      </c>
      <c r="K17" s="53">
        <v>10365</v>
      </c>
      <c r="L17" s="53">
        <v>13678</v>
      </c>
      <c r="M17" s="53">
        <v>17557</v>
      </c>
      <c r="N17" s="53">
        <v>21131</v>
      </c>
      <c r="O17" s="53">
        <v>25002</v>
      </c>
      <c r="P17" s="53">
        <v>30479</v>
      </c>
      <c r="Q17" s="53">
        <v>34978</v>
      </c>
      <c r="R17" s="53">
        <v>39548</v>
      </c>
      <c r="S17" s="53">
        <v>44128</v>
      </c>
      <c r="T17" s="53">
        <v>49615</v>
      </c>
      <c r="U17" s="53">
        <v>57299</v>
      </c>
      <c r="V17" s="53">
        <v>62778</v>
      </c>
      <c r="W17" s="53">
        <v>66852</v>
      </c>
      <c r="X17" s="53">
        <v>70906</v>
      </c>
      <c r="Y17" s="53">
        <v>73937</v>
      </c>
      <c r="Z17" s="53">
        <v>78211</v>
      </c>
      <c r="AA17" s="53">
        <v>80045</v>
      </c>
      <c r="AB17" s="53">
        <v>81523</v>
      </c>
      <c r="AC17" s="53">
        <v>83562</v>
      </c>
      <c r="AD17" s="53">
        <v>85207</v>
      </c>
      <c r="AE17" s="53">
        <v>86908</v>
      </c>
      <c r="AF17" s="53">
        <v>88031</v>
      </c>
      <c r="AG17" s="53">
        <v>88947</v>
      </c>
      <c r="AH17" s="53">
        <v>89730</v>
      </c>
      <c r="AI17" s="53">
        <v>89530</v>
      </c>
      <c r="AJ17" s="2" t="s">
        <v>15</v>
      </c>
      <c r="AK17" s="37" t="s">
        <v>58</v>
      </c>
      <c r="AL17" s="2" t="s">
        <v>58</v>
      </c>
      <c r="AM17" s="2"/>
    </row>
    <row r="18" spans="1:39" x14ac:dyDescent="0.25">
      <c r="A18" s="2" t="s">
        <v>16</v>
      </c>
      <c r="B18" s="3"/>
      <c r="C18" s="3"/>
      <c r="D18" s="53"/>
      <c r="E18" s="53"/>
      <c r="F18" s="53">
        <v>1528</v>
      </c>
      <c r="G18" s="53">
        <v>2150</v>
      </c>
      <c r="H18" s="53">
        <v>4505</v>
      </c>
      <c r="I18" s="53">
        <v>7160</v>
      </c>
      <c r="J18" s="53">
        <v>10764</v>
      </c>
      <c r="K18" s="53">
        <v>15236</v>
      </c>
      <c r="L18" s="53">
        <v>20277</v>
      </c>
      <c r="M18" s="53">
        <v>26287</v>
      </c>
      <c r="N18" s="53">
        <v>31801</v>
      </c>
      <c r="O18" s="53">
        <v>37732</v>
      </c>
      <c r="P18" s="53">
        <v>46141</v>
      </c>
      <c r="Q18" s="53">
        <v>52963</v>
      </c>
      <c r="R18" s="53">
        <v>59856</v>
      </c>
      <c r="S18" s="53">
        <v>66761</v>
      </c>
      <c r="T18" s="53">
        <v>74952</v>
      </c>
      <c r="U18" s="53">
        <v>86494</v>
      </c>
      <c r="V18" s="53">
        <v>94650</v>
      </c>
      <c r="W18" s="53">
        <v>100621</v>
      </c>
      <c r="X18" s="53">
        <v>106562</v>
      </c>
      <c r="Y18" s="53">
        <v>110912</v>
      </c>
      <c r="Z18" s="53">
        <v>117201</v>
      </c>
      <c r="AA18" s="53">
        <v>119700</v>
      </c>
      <c r="AB18" s="53">
        <v>121639</v>
      </c>
      <c r="AC18" s="53">
        <v>124522</v>
      </c>
      <c r="AD18" s="53">
        <v>126836</v>
      </c>
      <c r="AE18" s="53">
        <v>129292</v>
      </c>
      <c r="AF18" s="53">
        <v>130896</v>
      </c>
      <c r="AG18" s="53">
        <v>132170</v>
      </c>
      <c r="AH18" s="53">
        <v>133239</v>
      </c>
      <c r="AI18" s="53">
        <v>132848</v>
      </c>
      <c r="AJ18" s="2" t="s">
        <v>16</v>
      </c>
      <c r="AK18" s="37" t="s">
        <v>53</v>
      </c>
      <c r="AL18" s="2" t="s">
        <v>53</v>
      </c>
      <c r="AM18" s="2"/>
    </row>
    <row r="19" spans="1:39" x14ac:dyDescent="0.25">
      <c r="A19" s="2" t="s">
        <v>17</v>
      </c>
      <c r="B19" s="3"/>
      <c r="C19" s="3"/>
      <c r="D19" s="53"/>
      <c r="E19" s="53"/>
      <c r="F19" s="53">
        <v>2743</v>
      </c>
      <c r="G19" s="53">
        <v>3932</v>
      </c>
      <c r="H19" s="53">
        <v>8576</v>
      </c>
      <c r="I19" s="53">
        <v>13900</v>
      </c>
      <c r="J19" s="53">
        <v>21207</v>
      </c>
      <c r="K19" s="53">
        <v>30424</v>
      </c>
      <c r="L19" s="53">
        <v>40084</v>
      </c>
      <c r="M19" s="53">
        <v>51006</v>
      </c>
      <c r="N19" s="53">
        <v>61073</v>
      </c>
      <c r="O19" s="53">
        <v>71953</v>
      </c>
      <c r="P19" s="53">
        <v>87077</v>
      </c>
      <c r="Q19" s="53">
        <v>99302</v>
      </c>
      <c r="R19" s="53">
        <v>111591</v>
      </c>
      <c r="S19" s="53">
        <v>123862</v>
      </c>
      <c r="T19" s="53">
        <v>138263</v>
      </c>
      <c r="U19" s="53">
        <v>158560</v>
      </c>
      <c r="V19" s="53">
        <v>172883</v>
      </c>
      <c r="W19" s="53">
        <v>183321</v>
      </c>
      <c r="X19" s="53">
        <v>193703</v>
      </c>
      <c r="Y19" s="53">
        <v>201228</v>
      </c>
      <c r="Z19" s="53">
        <v>212023</v>
      </c>
      <c r="AA19" s="53">
        <v>216195</v>
      </c>
      <c r="AB19" s="53">
        <v>219444</v>
      </c>
      <c r="AC19" s="53">
        <v>224424</v>
      </c>
      <c r="AD19" s="53">
        <v>228480</v>
      </c>
      <c r="AE19" s="53">
        <v>232864</v>
      </c>
      <c r="AF19" s="53">
        <v>235861</v>
      </c>
      <c r="AG19" s="53">
        <v>238266</v>
      </c>
      <c r="AH19" s="53">
        <v>240303</v>
      </c>
      <c r="AI19" s="53">
        <v>239933</v>
      </c>
      <c r="AJ19" s="2" t="s">
        <v>17</v>
      </c>
      <c r="AK19" s="37" t="s">
        <v>53</v>
      </c>
      <c r="AL19" s="2" t="s">
        <v>53</v>
      </c>
      <c r="AM19" s="2"/>
    </row>
    <row r="20" spans="1:39" x14ac:dyDescent="0.25">
      <c r="A20" s="2" t="s">
        <v>18</v>
      </c>
      <c r="B20" s="3"/>
      <c r="C20" s="3"/>
      <c r="D20" s="53"/>
      <c r="E20" s="53"/>
      <c r="F20" s="53">
        <v>592</v>
      </c>
      <c r="G20" s="53">
        <v>796</v>
      </c>
      <c r="H20" s="53">
        <v>1725</v>
      </c>
      <c r="I20" s="53">
        <v>2787</v>
      </c>
      <c r="J20" s="53">
        <v>4256</v>
      </c>
      <c r="K20" s="53">
        <v>6255</v>
      </c>
      <c r="L20" s="53">
        <v>8348</v>
      </c>
      <c r="M20" s="53">
        <v>10405</v>
      </c>
      <c r="N20" s="53">
        <v>12388</v>
      </c>
      <c r="O20" s="53">
        <v>14530</v>
      </c>
      <c r="P20" s="53">
        <v>17691</v>
      </c>
      <c r="Q20" s="53">
        <v>20130</v>
      </c>
      <c r="R20" s="53">
        <v>22596</v>
      </c>
      <c r="S20" s="53">
        <v>25067</v>
      </c>
      <c r="T20" s="53">
        <v>27980</v>
      </c>
      <c r="U20" s="53">
        <v>32453</v>
      </c>
      <c r="V20" s="53">
        <v>35377</v>
      </c>
      <c r="W20" s="53">
        <v>37651</v>
      </c>
      <c r="X20" s="53">
        <v>39648</v>
      </c>
      <c r="Y20" s="53">
        <v>41201</v>
      </c>
      <c r="Z20" s="53">
        <v>43571</v>
      </c>
      <c r="AA20" s="53">
        <v>44463</v>
      </c>
      <c r="AB20" s="53">
        <v>45148</v>
      </c>
      <c r="AC20" s="53">
        <v>46113</v>
      </c>
      <c r="AD20" s="53">
        <v>46946</v>
      </c>
      <c r="AE20" s="53">
        <v>47860</v>
      </c>
      <c r="AF20" s="53">
        <v>48471</v>
      </c>
      <c r="AG20" s="53">
        <v>48886</v>
      </c>
      <c r="AH20" s="53">
        <v>49380</v>
      </c>
      <c r="AI20" s="53">
        <v>49404</v>
      </c>
      <c r="AJ20" s="2" t="s">
        <v>18</v>
      </c>
      <c r="AK20" s="37" t="s">
        <v>55</v>
      </c>
      <c r="AL20" s="2" t="s">
        <v>55</v>
      </c>
      <c r="AM20" s="2"/>
    </row>
    <row r="21" spans="1:39" x14ac:dyDescent="0.25">
      <c r="A21" s="2" t="s">
        <v>19</v>
      </c>
      <c r="B21" s="3"/>
      <c r="C21" s="3"/>
      <c r="D21" s="53"/>
      <c r="E21" s="53"/>
      <c r="F21" s="53">
        <v>1188</v>
      </c>
      <c r="G21" s="53">
        <v>1593</v>
      </c>
      <c r="H21" s="53">
        <v>3475</v>
      </c>
      <c r="I21" s="53">
        <v>5671</v>
      </c>
      <c r="J21" s="53">
        <v>8746</v>
      </c>
      <c r="K21" s="53">
        <v>12769</v>
      </c>
      <c r="L21" s="53">
        <v>16962</v>
      </c>
      <c r="M21" s="53">
        <v>21405</v>
      </c>
      <c r="N21" s="53">
        <v>25198</v>
      </c>
      <c r="O21" s="53">
        <v>29266</v>
      </c>
      <c r="P21" s="53">
        <v>35286</v>
      </c>
      <c r="Q21" s="53">
        <v>39920</v>
      </c>
      <c r="R21" s="53">
        <v>44606</v>
      </c>
      <c r="S21" s="53">
        <v>49284</v>
      </c>
      <c r="T21" s="53">
        <v>54736</v>
      </c>
      <c r="U21" s="53">
        <v>63088</v>
      </c>
      <c r="V21" s="53">
        <v>68566</v>
      </c>
      <c r="W21" s="53">
        <v>72844</v>
      </c>
      <c r="X21" s="53">
        <v>76616</v>
      </c>
      <c r="Y21" s="53">
        <v>79573</v>
      </c>
      <c r="Z21" s="53">
        <v>84148</v>
      </c>
      <c r="AA21" s="53">
        <v>85931</v>
      </c>
      <c r="AB21" s="53">
        <v>87320</v>
      </c>
      <c r="AC21" s="53">
        <v>89240</v>
      </c>
      <c r="AD21" s="53">
        <v>90924</v>
      </c>
      <c r="AE21" s="53">
        <v>92776</v>
      </c>
      <c r="AF21" s="53">
        <v>94069</v>
      </c>
      <c r="AG21" s="53">
        <v>95056</v>
      </c>
      <c r="AH21" s="53">
        <v>95948</v>
      </c>
      <c r="AI21" s="53">
        <v>95855</v>
      </c>
      <c r="AJ21" s="2" t="s">
        <v>19</v>
      </c>
      <c r="AK21" s="37" t="s">
        <v>54</v>
      </c>
      <c r="AL21" s="2" t="s">
        <v>54</v>
      </c>
      <c r="AM21" s="2"/>
    </row>
    <row r="22" spans="1:39" ht="30" x14ac:dyDescent="0.25">
      <c r="A22" s="2" t="s">
        <v>20</v>
      </c>
      <c r="B22" s="3"/>
      <c r="C22" s="3"/>
      <c r="D22" s="53"/>
      <c r="E22" s="53"/>
      <c r="F22" s="53">
        <v>61</v>
      </c>
      <c r="G22" s="53">
        <v>88</v>
      </c>
      <c r="H22" s="53">
        <v>200</v>
      </c>
      <c r="I22" s="53">
        <v>326</v>
      </c>
      <c r="J22" s="53">
        <v>499</v>
      </c>
      <c r="K22" s="53">
        <v>725</v>
      </c>
      <c r="L22" s="53">
        <v>997</v>
      </c>
      <c r="M22" s="53">
        <v>1312</v>
      </c>
      <c r="N22" s="53">
        <v>1608</v>
      </c>
      <c r="O22" s="53">
        <v>1938</v>
      </c>
      <c r="P22" s="53">
        <v>2369</v>
      </c>
      <c r="Q22" s="53">
        <v>2710</v>
      </c>
      <c r="R22" s="53">
        <v>3043</v>
      </c>
      <c r="S22" s="53">
        <v>3365</v>
      </c>
      <c r="T22" s="53">
        <v>3717</v>
      </c>
      <c r="U22" s="53">
        <v>4226</v>
      </c>
      <c r="V22" s="53">
        <v>4574</v>
      </c>
      <c r="W22" s="53">
        <v>4813</v>
      </c>
      <c r="X22" s="53">
        <v>5051</v>
      </c>
      <c r="Y22" s="53">
        <v>5207</v>
      </c>
      <c r="Z22" s="53">
        <v>5446</v>
      </c>
      <c r="AA22" s="53">
        <v>5505</v>
      </c>
      <c r="AB22" s="53">
        <v>5541</v>
      </c>
      <c r="AC22" s="53">
        <v>5635</v>
      </c>
      <c r="AD22" s="53">
        <v>5710</v>
      </c>
      <c r="AE22" s="53">
        <v>5802</v>
      </c>
      <c r="AF22" s="53">
        <v>5865</v>
      </c>
      <c r="AG22" s="53">
        <v>5909</v>
      </c>
      <c r="AH22" s="53">
        <v>5944</v>
      </c>
      <c r="AI22" s="53">
        <v>5924</v>
      </c>
      <c r="AJ22" s="2" t="s">
        <v>20</v>
      </c>
      <c r="AK22" s="37" t="s">
        <v>75</v>
      </c>
      <c r="AL22" s="2" t="s">
        <v>65</v>
      </c>
      <c r="AM22" s="2" t="s">
        <v>56</v>
      </c>
    </row>
    <row r="23" spans="1:39" x14ac:dyDescent="0.25">
      <c r="A23" s="2" t="s">
        <v>21</v>
      </c>
      <c r="B23" s="3"/>
      <c r="C23" s="3"/>
      <c r="D23" s="53"/>
      <c r="E23" s="53"/>
      <c r="F23" s="53">
        <v>676</v>
      </c>
      <c r="G23" s="53">
        <v>928</v>
      </c>
      <c r="H23" s="53">
        <v>1837</v>
      </c>
      <c r="I23" s="53">
        <v>2832</v>
      </c>
      <c r="J23" s="53">
        <v>4155</v>
      </c>
      <c r="K23" s="53">
        <v>5813</v>
      </c>
      <c r="L23" s="53">
        <v>7861</v>
      </c>
      <c r="M23" s="53">
        <v>10298</v>
      </c>
      <c r="N23" s="53">
        <v>12534</v>
      </c>
      <c r="O23" s="53">
        <v>14958</v>
      </c>
      <c r="P23" s="53">
        <v>18370</v>
      </c>
      <c r="Q23" s="53">
        <v>21127</v>
      </c>
      <c r="R23" s="53">
        <v>23892</v>
      </c>
      <c r="S23" s="53">
        <v>26635</v>
      </c>
      <c r="T23" s="53">
        <v>29852</v>
      </c>
      <c r="U23" s="53">
        <v>34413</v>
      </c>
      <c r="V23" s="53">
        <v>37612</v>
      </c>
      <c r="W23" s="53">
        <v>39926</v>
      </c>
      <c r="X23" s="53">
        <v>42226</v>
      </c>
      <c r="Y23" s="53">
        <v>43878</v>
      </c>
      <c r="Z23" s="53">
        <v>46310</v>
      </c>
      <c r="AA23" s="53">
        <v>47211</v>
      </c>
      <c r="AB23" s="53">
        <v>47895</v>
      </c>
      <c r="AC23" s="53">
        <v>48972</v>
      </c>
      <c r="AD23" s="53">
        <v>49824</v>
      </c>
      <c r="AE23" s="53">
        <v>50745</v>
      </c>
      <c r="AF23" s="53">
        <v>51331</v>
      </c>
      <c r="AG23" s="53">
        <v>51785</v>
      </c>
      <c r="AH23" s="53">
        <v>52152</v>
      </c>
      <c r="AI23" s="53">
        <v>51939</v>
      </c>
      <c r="AJ23" s="2" t="s">
        <v>21</v>
      </c>
      <c r="AK23" s="37" t="s">
        <v>76</v>
      </c>
      <c r="AL23" s="2" t="s">
        <v>57</v>
      </c>
      <c r="AM23" s="2" t="s">
        <v>58</v>
      </c>
    </row>
    <row r="24" spans="1:39" x14ac:dyDescent="0.25">
      <c r="A24" s="2" t="s">
        <v>22</v>
      </c>
      <c r="B24" s="3"/>
      <c r="C24" s="3"/>
      <c r="D24" s="53"/>
      <c r="E24" s="53"/>
      <c r="F24" s="53">
        <v>1036</v>
      </c>
      <c r="G24" s="53">
        <v>1371</v>
      </c>
      <c r="H24" s="53">
        <v>2570</v>
      </c>
      <c r="I24" s="53">
        <v>3907</v>
      </c>
      <c r="J24" s="53">
        <v>5688</v>
      </c>
      <c r="K24" s="53">
        <v>7985</v>
      </c>
      <c r="L24" s="53">
        <v>10582</v>
      </c>
      <c r="M24" s="53">
        <v>13394</v>
      </c>
      <c r="N24" s="53">
        <v>16006</v>
      </c>
      <c r="O24" s="53">
        <v>18894</v>
      </c>
      <c r="P24" s="53">
        <v>22727</v>
      </c>
      <c r="Q24" s="53">
        <v>25864</v>
      </c>
      <c r="R24" s="53">
        <v>28957</v>
      </c>
      <c r="S24" s="53">
        <v>31856</v>
      </c>
      <c r="T24" s="53">
        <v>35076</v>
      </c>
      <c r="U24" s="53">
        <v>39626</v>
      </c>
      <c r="V24" s="53">
        <v>42844</v>
      </c>
      <c r="W24" s="53">
        <v>45200</v>
      </c>
      <c r="X24" s="53">
        <v>47558</v>
      </c>
      <c r="Y24" s="53">
        <v>49285</v>
      </c>
      <c r="Z24" s="53">
        <v>51790</v>
      </c>
      <c r="AA24" s="53">
        <v>52789</v>
      </c>
      <c r="AB24" s="53">
        <v>53614</v>
      </c>
      <c r="AC24" s="53">
        <v>54783</v>
      </c>
      <c r="AD24" s="53">
        <v>55729</v>
      </c>
      <c r="AE24" s="53">
        <v>56740</v>
      </c>
      <c r="AF24" s="53">
        <v>57418</v>
      </c>
      <c r="AG24" s="53">
        <v>57966</v>
      </c>
      <c r="AH24" s="53">
        <v>58430</v>
      </c>
      <c r="AI24" s="53">
        <v>58328</v>
      </c>
      <c r="AJ24" s="2" t="s">
        <v>22</v>
      </c>
      <c r="AK24" s="37" t="s">
        <v>76</v>
      </c>
      <c r="AL24" s="2" t="s">
        <v>57</v>
      </c>
      <c r="AM24" s="2" t="s">
        <v>58</v>
      </c>
    </row>
    <row r="25" spans="1:39" x14ac:dyDescent="0.25">
      <c r="A25" s="2" t="s">
        <v>23</v>
      </c>
      <c r="B25" s="3"/>
      <c r="C25" s="3"/>
      <c r="D25" s="53"/>
      <c r="E25" s="53"/>
      <c r="F25" s="53">
        <v>792</v>
      </c>
      <c r="G25" s="53">
        <v>1073</v>
      </c>
      <c r="H25" s="53">
        <v>2310</v>
      </c>
      <c r="I25" s="53">
        <v>3650</v>
      </c>
      <c r="J25" s="53">
        <v>5438</v>
      </c>
      <c r="K25" s="53">
        <v>8055</v>
      </c>
      <c r="L25" s="53">
        <v>10780</v>
      </c>
      <c r="M25" s="53">
        <v>13789</v>
      </c>
      <c r="N25" s="53">
        <v>16677</v>
      </c>
      <c r="O25" s="53">
        <v>19826</v>
      </c>
      <c r="P25" s="53">
        <v>24534</v>
      </c>
      <c r="Q25" s="53">
        <v>28161</v>
      </c>
      <c r="R25" s="53">
        <v>31823</v>
      </c>
      <c r="S25" s="53">
        <v>35479</v>
      </c>
      <c r="T25" s="53">
        <v>39822</v>
      </c>
      <c r="U25" s="53">
        <v>46540</v>
      </c>
      <c r="V25" s="53">
        <v>50911</v>
      </c>
      <c r="W25" s="53">
        <v>54292</v>
      </c>
      <c r="X25" s="53">
        <v>57258</v>
      </c>
      <c r="Y25" s="53">
        <v>59550</v>
      </c>
      <c r="Z25" s="53">
        <v>63187</v>
      </c>
      <c r="AA25" s="53">
        <v>64519</v>
      </c>
      <c r="AB25" s="53">
        <v>65524</v>
      </c>
      <c r="AC25" s="53">
        <v>66947</v>
      </c>
      <c r="AD25" s="53">
        <v>68156</v>
      </c>
      <c r="AE25" s="53">
        <v>69472</v>
      </c>
      <c r="AF25" s="53">
        <v>70301</v>
      </c>
      <c r="AG25" s="53">
        <v>70801</v>
      </c>
      <c r="AH25" s="53">
        <v>71409</v>
      </c>
      <c r="AI25" s="53">
        <v>71296</v>
      </c>
      <c r="AJ25" s="2" t="s">
        <v>23</v>
      </c>
      <c r="AK25" s="37" t="s">
        <v>54</v>
      </c>
      <c r="AL25" s="2" t="s">
        <v>54</v>
      </c>
      <c r="AM25" s="2"/>
    </row>
    <row r="26" spans="1:39" x14ac:dyDescent="0.25">
      <c r="A26" s="2" t="s">
        <v>24</v>
      </c>
      <c r="B26" s="3"/>
      <c r="C26" s="3"/>
      <c r="D26" s="53"/>
      <c r="E26" s="53"/>
      <c r="F26" s="53">
        <v>1822</v>
      </c>
      <c r="G26" s="53">
        <v>2338</v>
      </c>
      <c r="H26" s="53">
        <v>4755</v>
      </c>
      <c r="I26" s="53">
        <v>7598</v>
      </c>
      <c r="J26" s="53">
        <v>11413</v>
      </c>
      <c r="K26" s="53">
        <v>16053</v>
      </c>
      <c r="L26" s="53">
        <v>21013</v>
      </c>
      <c r="M26" s="53">
        <v>26798</v>
      </c>
      <c r="N26" s="53">
        <v>32116</v>
      </c>
      <c r="O26" s="53">
        <v>37905</v>
      </c>
      <c r="P26" s="53">
        <v>45705</v>
      </c>
      <c r="Q26" s="53">
        <v>51891</v>
      </c>
      <c r="R26" s="53">
        <v>57909</v>
      </c>
      <c r="S26" s="53">
        <v>63603</v>
      </c>
      <c r="T26" s="53">
        <v>70008</v>
      </c>
      <c r="U26" s="53">
        <v>79262</v>
      </c>
      <c r="V26" s="53">
        <v>85373</v>
      </c>
      <c r="W26" s="53">
        <v>90209</v>
      </c>
      <c r="X26" s="53">
        <v>94529</v>
      </c>
      <c r="Y26" s="53">
        <v>97975</v>
      </c>
      <c r="Z26" s="53">
        <v>103312</v>
      </c>
      <c r="AA26" s="53">
        <v>105570</v>
      </c>
      <c r="AB26" s="53">
        <v>107347</v>
      </c>
      <c r="AC26" s="53">
        <v>109635</v>
      </c>
      <c r="AD26" s="53">
        <v>111594</v>
      </c>
      <c r="AE26" s="53">
        <v>113675</v>
      </c>
      <c r="AF26" s="53">
        <v>115062</v>
      </c>
      <c r="AG26" s="53">
        <v>116108</v>
      </c>
      <c r="AH26" s="53">
        <v>117354</v>
      </c>
      <c r="AI26" s="53">
        <v>117469</v>
      </c>
      <c r="AJ26" s="2" t="s">
        <v>24</v>
      </c>
      <c r="AK26" s="37" t="s">
        <v>54</v>
      </c>
      <c r="AL26" s="2" t="s">
        <v>54</v>
      </c>
      <c r="AM26" s="2"/>
    </row>
    <row r="27" spans="1:39" x14ac:dyDescent="0.25">
      <c r="A27" s="2" t="s">
        <v>25</v>
      </c>
      <c r="B27" s="3"/>
      <c r="C27" s="3"/>
      <c r="D27" s="53"/>
      <c r="E27" s="53"/>
      <c r="F27" s="53">
        <v>94</v>
      </c>
      <c r="G27" s="53">
        <v>120</v>
      </c>
      <c r="H27" s="53">
        <v>199</v>
      </c>
      <c r="I27" s="53">
        <v>281</v>
      </c>
      <c r="J27" s="53">
        <v>385</v>
      </c>
      <c r="K27" s="53">
        <v>524</v>
      </c>
      <c r="L27" s="53">
        <v>754</v>
      </c>
      <c r="M27" s="53">
        <v>1024</v>
      </c>
      <c r="N27" s="53">
        <v>1276</v>
      </c>
      <c r="O27" s="53">
        <v>1556</v>
      </c>
      <c r="P27" s="53">
        <v>1937</v>
      </c>
      <c r="Q27" s="53">
        <v>2243</v>
      </c>
      <c r="R27" s="53">
        <v>2541</v>
      </c>
      <c r="S27" s="53">
        <v>2820</v>
      </c>
      <c r="T27" s="53">
        <v>3128</v>
      </c>
      <c r="U27" s="53">
        <v>3575</v>
      </c>
      <c r="V27" s="53">
        <v>3881</v>
      </c>
      <c r="W27" s="53">
        <v>4095</v>
      </c>
      <c r="X27" s="53">
        <v>4307</v>
      </c>
      <c r="Y27" s="53">
        <v>4452</v>
      </c>
      <c r="Z27" s="53">
        <v>4676</v>
      </c>
      <c r="AA27" s="53">
        <v>4739</v>
      </c>
      <c r="AB27" s="53">
        <v>4783</v>
      </c>
      <c r="AC27" s="53">
        <v>4869</v>
      </c>
      <c r="AD27" s="53">
        <v>4935</v>
      </c>
      <c r="AE27" s="53">
        <v>5012</v>
      </c>
      <c r="AF27" s="53">
        <v>5057</v>
      </c>
      <c r="AG27" s="53">
        <v>5087</v>
      </c>
      <c r="AH27" s="53">
        <v>5110</v>
      </c>
      <c r="AI27" s="53">
        <v>5076</v>
      </c>
      <c r="AJ27" s="2" t="s">
        <v>25</v>
      </c>
      <c r="AK27" s="37" t="s">
        <v>61</v>
      </c>
      <c r="AL27" s="2" t="s">
        <v>61</v>
      </c>
      <c r="AM27" s="2"/>
    </row>
    <row r="28" spans="1:39" x14ac:dyDescent="0.25">
      <c r="A28" s="2" t="s">
        <v>26</v>
      </c>
      <c r="B28" s="3"/>
      <c r="C28" s="3"/>
      <c r="D28" s="53"/>
      <c r="E28" s="53"/>
      <c r="F28" s="53">
        <v>599</v>
      </c>
      <c r="G28" s="53">
        <v>788</v>
      </c>
      <c r="H28" s="53">
        <v>1629</v>
      </c>
      <c r="I28" s="53">
        <v>2593</v>
      </c>
      <c r="J28" s="53">
        <v>3912</v>
      </c>
      <c r="K28" s="53">
        <v>5733</v>
      </c>
      <c r="L28" s="53">
        <v>7651</v>
      </c>
      <c r="M28" s="53">
        <v>9625</v>
      </c>
      <c r="N28" s="53">
        <v>11558</v>
      </c>
      <c r="O28" s="53">
        <v>13673</v>
      </c>
      <c r="P28" s="53">
        <v>16855</v>
      </c>
      <c r="Q28" s="53">
        <v>19338</v>
      </c>
      <c r="R28" s="53">
        <v>21840</v>
      </c>
      <c r="S28" s="53">
        <v>24307</v>
      </c>
      <c r="T28" s="53">
        <v>27211</v>
      </c>
      <c r="U28" s="53">
        <v>31646</v>
      </c>
      <c r="V28" s="53">
        <v>34557</v>
      </c>
      <c r="W28" s="53">
        <v>36831</v>
      </c>
      <c r="X28" s="53">
        <v>38849</v>
      </c>
      <c r="Y28" s="53">
        <v>40438</v>
      </c>
      <c r="Z28" s="53">
        <v>42905</v>
      </c>
      <c r="AA28" s="53">
        <v>43889</v>
      </c>
      <c r="AB28" s="53">
        <v>44647</v>
      </c>
      <c r="AC28" s="53">
        <v>45666</v>
      </c>
      <c r="AD28" s="53">
        <v>46534</v>
      </c>
      <c r="AE28" s="53">
        <v>47466</v>
      </c>
      <c r="AF28" s="53">
        <v>48076</v>
      </c>
      <c r="AG28" s="53">
        <v>48524</v>
      </c>
      <c r="AH28" s="53">
        <v>49079</v>
      </c>
      <c r="AI28" s="53">
        <v>49096</v>
      </c>
      <c r="AJ28" s="2" t="s">
        <v>26</v>
      </c>
      <c r="AK28" s="37" t="s">
        <v>55</v>
      </c>
      <c r="AL28" s="2" t="s">
        <v>55</v>
      </c>
      <c r="AM28" s="2"/>
    </row>
    <row r="29" spans="1:39" x14ac:dyDescent="0.25">
      <c r="A29" s="2" t="s">
        <v>27</v>
      </c>
      <c r="B29" s="3"/>
      <c r="C29" s="3"/>
      <c r="D29" s="53"/>
      <c r="E29" s="53"/>
      <c r="F29" s="53">
        <v>424</v>
      </c>
      <c r="G29" s="53">
        <v>528</v>
      </c>
      <c r="H29" s="53">
        <v>1027</v>
      </c>
      <c r="I29" s="53">
        <v>1627</v>
      </c>
      <c r="J29" s="53">
        <v>2422</v>
      </c>
      <c r="K29" s="53">
        <v>3303</v>
      </c>
      <c r="L29" s="53">
        <v>4254</v>
      </c>
      <c r="M29" s="53">
        <v>5474</v>
      </c>
      <c r="N29" s="53">
        <v>6545</v>
      </c>
      <c r="O29" s="53">
        <v>7683</v>
      </c>
      <c r="P29" s="53">
        <v>9118</v>
      </c>
      <c r="Q29" s="53">
        <v>10245</v>
      </c>
      <c r="R29" s="53">
        <v>11300</v>
      </c>
      <c r="S29" s="53">
        <v>12271</v>
      </c>
      <c r="T29" s="53">
        <v>13306</v>
      </c>
      <c r="U29" s="53">
        <v>14693</v>
      </c>
      <c r="V29" s="53">
        <v>15605</v>
      </c>
      <c r="W29" s="53">
        <v>16330</v>
      </c>
      <c r="X29" s="53">
        <v>16977</v>
      </c>
      <c r="Y29" s="53">
        <v>17496</v>
      </c>
      <c r="Z29" s="53">
        <v>18295</v>
      </c>
      <c r="AA29" s="53">
        <v>18634</v>
      </c>
      <c r="AB29" s="53">
        <v>18897</v>
      </c>
      <c r="AC29" s="53">
        <v>19238</v>
      </c>
      <c r="AD29" s="53">
        <v>19534</v>
      </c>
      <c r="AE29" s="53">
        <v>19858</v>
      </c>
      <c r="AF29" s="53">
        <v>20083</v>
      </c>
      <c r="AG29" s="53">
        <v>20273</v>
      </c>
      <c r="AH29" s="53">
        <v>20501</v>
      </c>
      <c r="AI29" s="53">
        <v>20554</v>
      </c>
      <c r="AJ29" s="2" t="s">
        <v>27</v>
      </c>
      <c r="AK29" s="37" t="s">
        <v>59</v>
      </c>
      <c r="AL29" s="2" t="s">
        <v>59</v>
      </c>
      <c r="AM29" s="2"/>
    </row>
    <row r="30" spans="1:39" x14ac:dyDescent="0.25">
      <c r="A30" s="2" t="s">
        <v>28</v>
      </c>
      <c r="B30" s="3"/>
      <c r="C30" s="3"/>
      <c r="D30" s="53"/>
      <c r="E30" s="53"/>
      <c r="F30" s="53">
        <v>1286</v>
      </c>
      <c r="G30" s="53">
        <v>1770</v>
      </c>
      <c r="H30" s="53">
        <v>3575</v>
      </c>
      <c r="I30" s="53">
        <v>5607</v>
      </c>
      <c r="J30" s="53">
        <v>8371</v>
      </c>
      <c r="K30" s="53">
        <v>11815</v>
      </c>
      <c r="L30" s="53">
        <v>15241</v>
      </c>
      <c r="M30" s="53">
        <v>19151</v>
      </c>
      <c r="N30" s="53">
        <v>22727</v>
      </c>
      <c r="O30" s="53">
        <v>26605</v>
      </c>
      <c r="P30" s="53">
        <v>32066</v>
      </c>
      <c r="Q30" s="53">
        <v>36539</v>
      </c>
      <c r="R30" s="53">
        <v>41053</v>
      </c>
      <c r="S30" s="53">
        <v>45487</v>
      </c>
      <c r="T30" s="53">
        <v>50720</v>
      </c>
      <c r="U30" s="53">
        <v>58052</v>
      </c>
      <c r="V30" s="53">
        <v>63288</v>
      </c>
      <c r="W30" s="53">
        <v>67172</v>
      </c>
      <c r="X30" s="53">
        <v>71052</v>
      </c>
      <c r="Y30" s="53">
        <v>73951</v>
      </c>
      <c r="Z30" s="53">
        <v>78083</v>
      </c>
      <c r="AA30" s="53">
        <v>79860</v>
      </c>
      <c r="AB30" s="53">
        <v>81329</v>
      </c>
      <c r="AC30" s="53">
        <v>83334</v>
      </c>
      <c r="AD30" s="53">
        <v>84970</v>
      </c>
      <c r="AE30" s="53">
        <v>86677</v>
      </c>
      <c r="AF30" s="53">
        <v>87834</v>
      </c>
      <c r="AG30" s="53">
        <v>88792</v>
      </c>
      <c r="AH30" s="53">
        <v>89622</v>
      </c>
      <c r="AI30" s="53">
        <v>89518</v>
      </c>
      <c r="AJ30" s="2" t="s">
        <v>28</v>
      </c>
      <c r="AK30" s="37" t="s">
        <v>56</v>
      </c>
      <c r="AL30" s="2" t="s">
        <v>56</v>
      </c>
      <c r="AM30" s="2"/>
    </row>
    <row r="31" spans="1:39" x14ac:dyDescent="0.25">
      <c r="A31" s="2" t="s">
        <v>29</v>
      </c>
      <c r="B31" s="3"/>
      <c r="C31" s="3"/>
      <c r="D31" s="53"/>
      <c r="E31" s="53"/>
      <c r="F31" s="53">
        <v>511</v>
      </c>
      <c r="G31" s="53">
        <v>640</v>
      </c>
      <c r="H31" s="53">
        <v>1181</v>
      </c>
      <c r="I31" s="53">
        <v>1813</v>
      </c>
      <c r="J31" s="53">
        <v>2664</v>
      </c>
      <c r="K31" s="53">
        <v>3670</v>
      </c>
      <c r="L31" s="53">
        <v>4757</v>
      </c>
      <c r="M31" s="53">
        <v>5899</v>
      </c>
      <c r="N31" s="53">
        <v>6945</v>
      </c>
      <c r="O31" s="53">
        <v>8058</v>
      </c>
      <c r="P31" s="53">
        <v>9555</v>
      </c>
      <c r="Q31" s="53">
        <v>10719</v>
      </c>
      <c r="R31" s="53">
        <v>11845</v>
      </c>
      <c r="S31" s="53">
        <v>12908</v>
      </c>
      <c r="T31" s="53">
        <v>14074</v>
      </c>
      <c r="U31" s="53">
        <v>15776</v>
      </c>
      <c r="V31" s="53">
        <v>16891</v>
      </c>
      <c r="W31" s="53">
        <v>17774</v>
      </c>
      <c r="X31" s="53">
        <v>18558</v>
      </c>
      <c r="Y31" s="53">
        <v>19178</v>
      </c>
      <c r="Z31" s="53">
        <v>20132</v>
      </c>
      <c r="AA31" s="53">
        <v>20522</v>
      </c>
      <c r="AB31" s="53">
        <v>20823</v>
      </c>
      <c r="AC31" s="53">
        <v>21230</v>
      </c>
      <c r="AD31" s="53">
        <v>21588</v>
      </c>
      <c r="AE31" s="53">
        <v>21987</v>
      </c>
      <c r="AF31" s="53">
        <v>22276</v>
      </c>
      <c r="AG31" s="53">
        <v>22520</v>
      </c>
      <c r="AH31" s="53">
        <v>22812</v>
      </c>
      <c r="AI31" s="53">
        <v>22899</v>
      </c>
      <c r="AJ31" s="2" t="s">
        <v>29</v>
      </c>
      <c r="AK31" s="37" t="s">
        <v>59</v>
      </c>
      <c r="AL31" s="2" t="s">
        <v>59</v>
      </c>
      <c r="AM31" s="2"/>
    </row>
    <row r="32" spans="1:39" x14ac:dyDescent="0.25">
      <c r="A32" s="2" t="s">
        <v>30</v>
      </c>
      <c r="B32" s="3"/>
      <c r="C32" s="3"/>
      <c r="D32" s="53"/>
      <c r="E32" s="53"/>
      <c r="F32" s="53">
        <v>671</v>
      </c>
      <c r="G32" s="53">
        <v>861</v>
      </c>
      <c r="H32" s="53">
        <v>1599</v>
      </c>
      <c r="I32" s="53">
        <v>2436</v>
      </c>
      <c r="J32" s="53">
        <v>3565</v>
      </c>
      <c r="K32" s="53">
        <v>5115</v>
      </c>
      <c r="L32" s="53">
        <v>6764</v>
      </c>
      <c r="M32" s="53">
        <v>8542</v>
      </c>
      <c r="N32" s="53">
        <v>10261</v>
      </c>
      <c r="O32" s="53">
        <v>12116</v>
      </c>
      <c r="P32" s="53">
        <v>14941</v>
      </c>
      <c r="Q32" s="53">
        <v>17185</v>
      </c>
      <c r="R32" s="53">
        <v>19454</v>
      </c>
      <c r="S32" s="53">
        <v>21701</v>
      </c>
      <c r="T32" s="53">
        <v>24356</v>
      </c>
      <c r="U32" s="53">
        <v>28350</v>
      </c>
      <c r="V32" s="53">
        <v>31004</v>
      </c>
      <c r="W32" s="53">
        <v>33107</v>
      </c>
      <c r="X32" s="53">
        <v>35009</v>
      </c>
      <c r="Y32" s="53">
        <v>36541</v>
      </c>
      <c r="Z32" s="53">
        <v>38898</v>
      </c>
      <c r="AA32" s="53">
        <v>39900</v>
      </c>
      <c r="AB32" s="53">
        <v>40713</v>
      </c>
      <c r="AC32" s="53">
        <v>41725</v>
      </c>
      <c r="AD32" s="53">
        <v>42578</v>
      </c>
      <c r="AE32" s="53">
        <v>43465</v>
      </c>
      <c r="AF32" s="53">
        <v>44036</v>
      </c>
      <c r="AG32" s="53">
        <v>44491</v>
      </c>
      <c r="AH32" s="53">
        <v>45029</v>
      </c>
      <c r="AI32" s="53">
        <v>45026</v>
      </c>
      <c r="AJ32" s="2" t="s">
        <v>30</v>
      </c>
      <c r="AK32" s="37" t="s">
        <v>59</v>
      </c>
      <c r="AL32" s="2" t="s">
        <v>59</v>
      </c>
      <c r="AM32" s="2"/>
    </row>
    <row r="33" spans="1:39" x14ac:dyDescent="0.25">
      <c r="A33" s="2" t="s">
        <v>31</v>
      </c>
      <c r="B33" s="3"/>
      <c r="C33" s="3"/>
      <c r="D33" s="53"/>
      <c r="E33" s="53"/>
      <c r="F33" s="53">
        <v>725</v>
      </c>
      <c r="G33" s="53">
        <v>949</v>
      </c>
      <c r="H33" s="53">
        <v>1817</v>
      </c>
      <c r="I33" s="53">
        <v>2834</v>
      </c>
      <c r="J33" s="53">
        <v>4217</v>
      </c>
      <c r="K33" s="53">
        <v>6054</v>
      </c>
      <c r="L33" s="53">
        <v>7786</v>
      </c>
      <c r="M33" s="53">
        <v>9429</v>
      </c>
      <c r="N33" s="53">
        <v>10985</v>
      </c>
      <c r="O33" s="53">
        <v>12697</v>
      </c>
      <c r="P33" s="53">
        <v>14801</v>
      </c>
      <c r="Q33" s="53">
        <v>16566</v>
      </c>
      <c r="R33" s="53">
        <v>18277</v>
      </c>
      <c r="S33" s="53">
        <v>19822</v>
      </c>
      <c r="T33" s="53">
        <v>21437</v>
      </c>
      <c r="U33" s="53">
        <v>23669</v>
      </c>
      <c r="V33" s="53">
        <v>25281</v>
      </c>
      <c r="W33" s="53">
        <v>26513</v>
      </c>
      <c r="X33" s="53">
        <v>27750</v>
      </c>
      <c r="Y33" s="53">
        <v>28704</v>
      </c>
      <c r="Z33" s="53">
        <v>30022</v>
      </c>
      <c r="AA33" s="53">
        <v>30655</v>
      </c>
      <c r="AB33" s="53">
        <v>31210</v>
      </c>
      <c r="AC33" s="53">
        <v>31906</v>
      </c>
      <c r="AD33" s="53">
        <v>32494</v>
      </c>
      <c r="AE33" s="53">
        <v>33105</v>
      </c>
      <c r="AF33" s="53">
        <v>33555</v>
      </c>
      <c r="AG33" s="53">
        <v>33947</v>
      </c>
      <c r="AH33" s="53">
        <v>34307</v>
      </c>
      <c r="AI33" s="53">
        <v>34397</v>
      </c>
      <c r="AJ33" s="2" t="s">
        <v>31</v>
      </c>
      <c r="AK33" s="37" t="s">
        <v>73</v>
      </c>
      <c r="AL33" s="2" t="s">
        <v>53</v>
      </c>
      <c r="AM33" s="2" t="s">
        <v>59</v>
      </c>
    </row>
    <row r="34" spans="1:39" x14ac:dyDescent="0.25">
      <c r="A34" s="2" t="s">
        <v>32</v>
      </c>
      <c r="B34" s="3"/>
      <c r="C34" s="3"/>
      <c r="D34" s="53"/>
      <c r="E34" s="53"/>
      <c r="F34" s="53">
        <v>1894</v>
      </c>
      <c r="G34" s="53">
        <v>2694</v>
      </c>
      <c r="H34" s="53">
        <v>5655</v>
      </c>
      <c r="I34" s="53">
        <v>8979</v>
      </c>
      <c r="J34" s="53">
        <v>13481</v>
      </c>
      <c r="K34" s="53">
        <v>19128</v>
      </c>
      <c r="L34" s="53">
        <v>25516</v>
      </c>
      <c r="M34" s="53">
        <v>32941</v>
      </c>
      <c r="N34" s="53">
        <v>39735</v>
      </c>
      <c r="O34" s="53">
        <v>47014</v>
      </c>
      <c r="P34" s="53">
        <v>57381</v>
      </c>
      <c r="Q34" s="53">
        <v>65743</v>
      </c>
      <c r="R34" s="53">
        <v>74206</v>
      </c>
      <c r="S34" s="53">
        <v>82724</v>
      </c>
      <c r="T34" s="53">
        <v>92819</v>
      </c>
      <c r="U34" s="53">
        <v>107082</v>
      </c>
      <c r="V34" s="53">
        <v>117141</v>
      </c>
      <c r="W34" s="53">
        <v>124478</v>
      </c>
      <c r="X34" s="53">
        <v>131769</v>
      </c>
      <c r="Y34" s="53">
        <v>137068</v>
      </c>
      <c r="Z34" s="53">
        <v>144695</v>
      </c>
      <c r="AA34" s="53">
        <v>147654</v>
      </c>
      <c r="AB34" s="53">
        <v>149937</v>
      </c>
      <c r="AC34" s="53">
        <v>153416</v>
      </c>
      <c r="AD34" s="53">
        <v>156223</v>
      </c>
      <c r="AE34" s="53">
        <v>159228</v>
      </c>
      <c r="AF34" s="53">
        <v>161216</v>
      </c>
      <c r="AG34" s="53">
        <v>162795</v>
      </c>
      <c r="AH34" s="53">
        <v>164119</v>
      </c>
      <c r="AI34" s="53">
        <v>163690</v>
      </c>
      <c r="AJ34" s="2" t="s">
        <v>32</v>
      </c>
      <c r="AK34" s="37" t="s">
        <v>56</v>
      </c>
      <c r="AL34" s="2" t="s">
        <v>56</v>
      </c>
      <c r="AM34" s="2"/>
    </row>
    <row r="35" spans="1:39" x14ac:dyDescent="0.25">
      <c r="A35" s="2" t="s">
        <v>33</v>
      </c>
      <c r="B35" s="3"/>
      <c r="C35" s="3"/>
      <c r="D35" s="53"/>
      <c r="E35" s="53"/>
      <c r="F35" s="53">
        <v>562</v>
      </c>
      <c r="G35" s="53">
        <v>759</v>
      </c>
      <c r="H35" s="53">
        <v>1638</v>
      </c>
      <c r="I35" s="53">
        <v>2615</v>
      </c>
      <c r="J35" s="53">
        <v>3942</v>
      </c>
      <c r="K35" s="53">
        <v>5871</v>
      </c>
      <c r="L35" s="53">
        <v>7879</v>
      </c>
      <c r="M35" s="53">
        <v>9970</v>
      </c>
      <c r="N35" s="53">
        <v>12024</v>
      </c>
      <c r="O35" s="53">
        <v>14248</v>
      </c>
      <c r="P35" s="53">
        <v>17693</v>
      </c>
      <c r="Q35" s="53">
        <v>20380</v>
      </c>
      <c r="R35" s="53">
        <v>23133</v>
      </c>
      <c r="S35" s="53">
        <v>25896</v>
      </c>
      <c r="T35" s="53">
        <v>29225</v>
      </c>
      <c r="U35" s="53">
        <v>34329</v>
      </c>
      <c r="V35" s="53">
        <v>37695</v>
      </c>
      <c r="W35" s="53">
        <v>40332</v>
      </c>
      <c r="X35" s="53">
        <v>42679</v>
      </c>
      <c r="Y35" s="53">
        <v>44541</v>
      </c>
      <c r="Z35" s="53">
        <v>47428</v>
      </c>
      <c r="AA35" s="53">
        <v>48601</v>
      </c>
      <c r="AB35" s="53">
        <v>49524</v>
      </c>
      <c r="AC35" s="53">
        <v>50726</v>
      </c>
      <c r="AD35" s="53">
        <v>51742</v>
      </c>
      <c r="AE35" s="53">
        <v>52806</v>
      </c>
      <c r="AF35" s="53">
        <v>53476</v>
      </c>
      <c r="AG35" s="53">
        <v>53945</v>
      </c>
      <c r="AH35" s="53">
        <v>54519</v>
      </c>
      <c r="AI35" s="53">
        <v>54470</v>
      </c>
      <c r="AJ35" s="2" t="s">
        <v>33</v>
      </c>
      <c r="AK35" s="37" t="s">
        <v>54</v>
      </c>
      <c r="AL35" s="2" t="s">
        <v>54</v>
      </c>
      <c r="AM35" s="2"/>
    </row>
    <row r="36" spans="1:39" x14ac:dyDescent="0.25">
      <c r="A36" s="2" t="s">
        <v>34</v>
      </c>
      <c r="B36" s="3"/>
      <c r="C36" s="3"/>
      <c r="D36" s="53"/>
      <c r="E36" s="53"/>
      <c r="F36" s="53">
        <v>858</v>
      </c>
      <c r="G36" s="53">
        <v>1149</v>
      </c>
      <c r="H36" s="53">
        <v>2478</v>
      </c>
      <c r="I36" s="53">
        <v>3980</v>
      </c>
      <c r="J36" s="53">
        <v>6028</v>
      </c>
      <c r="K36" s="53">
        <v>8739</v>
      </c>
      <c r="L36" s="53">
        <v>11571</v>
      </c>
      <c r="M36" s="53">
        <v>14340</v>
      </c>
      <c r="N36" s="53">
        <v>17059</v>
      </c>
      <c r="O36" s="53">
        <v>20029</v>
      </c>
      <c r="P36" s="53">
        <v>24369</v>
      </c>
      <c r="Q36" s="53">
        <v>27775</v>
      </c>
      <c r="R36" s="53">
        <v>31205</v>
      </c>
      <c r="S36" s="53">
        <v>34603</v>
      </c>
      <c r="T36" s="53">
        <v>38624</v>
      </c>
      <c r="U36" s="53">
        <v>44761</v>
      </c>
      <c r="V36" s="53">
        <v>48813</v>
      </c>
      <c r="W36" s="53">
        <v>51993</v>
      </c>
      <c r="X36" s="53">
        <v>54815</v>
      </c>
      <c r="Y36" s="53">
        <v>57048</v>
      </c>
      <c r="Z36" s="53">
        <v>60488</v>
      </c>
      <c r="AA36" s="53">
        <v>61900</v>
      </c>
      <c r="AB36" s="53">
        <v>63004</v>
      </c>
      <c r="AC36" s="53">
        <v>64460</v>
      </c>
      <c r="AD36" s="53">
        <v>65711</v>
      </c>
      <c r="AE36" s="53">
        <v>67041</v>
      </c>
      <c r="AF36" s="53">
        <v>67920</v>
      </c>
      <c r="AG36" s="53">
        <v>68486</v>
      </c>
      <c r="AH36" s="53">
        <v>69173</v>
      </c>
      <c r="AI36" s="53">
        <v>69241</v>
      </c>
      <c r="AJ36" s="2" t="s">
        <v>34</v>
      </c>
      <c r="AK36" s="37" t="s">
        <v>55</v>
      </c>
      <c r="AL36" s="2" t="s">
        <v>55</v>
      </c>
      <c r="AM36" s="2"/>
    </row>
    <row r="37" spans="1:39" x14ac:dyDescent="0.25">
      <c r="A37" s="2" t="s">
        <v>35</v>
      </c>
      <c r="B37" s="3"/>
      <c r="C37" s="3"/>
      <c r="D37" s="53"/>
      <c r="E37" s="53"/>
      <c r="F37" s="53">
        <v>976</v>
      </c>
      <c r="G37" s="53">
        <v>1319</v>
      </c>
      <c r="H37" s="53">
        <v>2796</v>
      </c>
      <c r="I37" s="53">
        <v>4415</v>
      </c>
      <c r="J37" s="53">
        <v>6598</v>
      </c>
      <c r="K37" s="53">
        <v>9866</v>
      </c>
      <c r="L37" s="53">
        <v>13288</v>
      </c>
      <c r="M37" s="53">
        <v>17027</v>
      </c>
      <c r="N37" s="53">
        <v>20655</v>
      </c>
      <c r="O37" s="53">
        <v>24579</v>
      </c>
      <c r="P37" s="53">
        <v>30624</v>
      </c>
      <c r="Q37" s="53">
        <v>35346</v>
      </c>
      <c r="R37" s="53">
        <v>40179</v>
      </c>
      <c r="S37" s="53">
        <v>45065</v>
      </c>
      <c r="T37" s="53">
        <v>50965</v>
      </c>
      <c r="U37" s="53">
        <v>60002</v>
      </c>
      <c r="V37" s="53">
        <v>65955</v>
      </c>
      <c r="W37" s="53">
        <v>70615</v>
      </c>
      <c r="X37" s="53">
        <v>74761</v>
      </c>
      <c r="Y37" s="53">
        <v>78042</v>
      </c>
      <c r="Z37" s="53">
        <v>83146</v>
      </c>
      <c r="AA37" s="53">
        <v>85181</v>
      </c>
      <c r="AB37" s="53">
        <v>86796</v>
      </c>
      <c r="AC37" s="53">
        <v>88899</v>
      </c>
      <c r="AD37" s="53">
        <v>90664</v>
      </c>
      <c r="AE37" s="53">
        <v>92512</v>
      </c>
      <c r="AF37" s="53">
        <v>93661</v>
      </c>
      <c r="AG37" s="53">
        <v>94420</v>
      </c>
      <c r="AH37" s="53">
        <v>95330</v>
      </c>
      <c r="AI37" s="53">
        <v>95183</v>
      </c>
      <c r="AJ37" s="2" t="s">
        <v>35</v>
      </c>
      <c r="AK37" s="37" t="s">
        <v>54</v>
      </c>
      <c r="AL37" s="2" t="s">
        <v>54</v>
      </c>
      <c r="AM37" s="2"/>
    </row>
    <row r="38" spans="1:39" x14ac:dyDescent="0.25">
      <c r="A38" s="2" t="s">
        <v>36</v>
      </c>
      <c r="B38" s="3"/>
      <c r="C38" s="3"/>
      <c r="D38" s="53"/>
      <c r="E38" s="53"/>
      <c r="F38" s="53">
        <v>1546</v>
      </c>
      <c r="G38" s="53">
        <v>2186</v>
      </c>
      <c r="H38" s="53">
        <v>4713</v>
      </c>
      <c r="I38" s="53">
        <v>7657</v>
      </c>
      <c r="J38" s="53">
        <v>11742</v>
      </c>
      <c r="K38" s="53">
        <v>16861</v>
      </c>
      <c r="L38" s="53">
        <v>21340</v>
      </c>
      <c r="M38" s="53">
        <v>26407</v>
      </c>
      <c r="N38" s="53">
        <v>31098</v>
      </c>
      <c r="O38" s="53">
        <v>36189</v>
      </c>
      <c r="P38" s="53">
        <v>43256</v>
      </c>
      <c r="Q38" s="53">
        <v>49139</v>
      </c>
      <c r="R38" s="53">
        <v>55077</v>
      </c>
      <c r="S38" s="53">
        <v>60969</v>
      </c>
      <c r="T38" s="53">
        <v>67905</v>
      </c>
      <c r="U38" s="53">
        <v>77544</v>
      </c>
      <c r="V38" s="53">
        <v>84486</v>
      </c>
      <c r="W38" s="53">
        <v>89721</v>
      </c>
      <c r="X38" s="53">
        <v>94945</v>
      </c>
      <c r="Y38" s="53">
        <v>98938</v>
      </c>
      <c r="Z38" s="53">
        <v>104522</v>
      </c>
      <c r="AA38" s="53">
        <v>107100</v>
      </c>
      <c r="AB38" s="53">
        <v>109256</v>
      </c>
      <c r="AC38" s="53">
        <v>112089</v>
      </c>
      <c r="AD38" s="53">
        <v>114433</v>
      </c>
      <c r="AE38" s="53">
        <v>116851</v>
      </c>
      <c r="AF38" s="53">
        <v>118548</v>
      </c>
      <c r="AG38" s="53">
        <v>119994</v>
      </c>
      <c r="AH38" s="53">
        <v>121284</v>
      </c>
      <c r="AI38" s="53">
        <v>121356</v>
      </c>
      <c r="AJ38" s="2" t="s">
        <v>36</v>
      </c>
      <c r="AK38" s="37" t="s">
        <v>53</v>
      </c>
      <c r="AL38" s="2" t="s">
        <v>53</v>
      </c>
      <c r="AM38" s="2"/>
    </row>
    <row r="39" spans="1:39" x14ac:dyDescent="0.25">
      <c r="A39" s="2" t="s">
        <v>37</v>
      </c>
      <c r="B39" s="3"/>
      <c r="C39" s="3"/>
      <c r="D39" s="53"/>
      <c r="E39" s="53"/>
      <c r="F39" s="53">
        <v>396</v>
      </c>
      <c r="G39" s="53">
        <v>531</v>
      </c>
      <c r="H39" s="53">
        <v>1101</v>
      </c>
      <c r="I39" s="53">
        <v>1806</v>
      </c>
      <c r="J39" s="53">
        <v>2770</v>
      </c>
      <c r="K39" s="53">
        <v>4094</v>
      </c>
      <c r="L39" s="53">
        <v>5439</v>
      </c>
      <c r="M39" s="53">
        <v>6698</v>
      </c>
      <c r="N39" s="53">
        <v>7915</v>
      </c>
      <c r="O39" s="53">
        <v>9268</v>
      </c>
      <c r="P39" s="53">
        <v>10886</v>
      </c>
      <c r="Q39" s="53">
        <v>12257</v>
      </c>
      <c r="R39" s="53">
        <v>13569</v>
      </c>
      <c r="S39" s="53">
        <v>14715</v>
      </c>
      <c r="T39" s="53">
        <v>15847</v>
      </c>
      <c r="U39" s="53">
        <v>17412</v>
      </c>
      <c r="V39" s="53">
        <v>18552</v>
      </c>
      <c r="W39" s="53">
        <v>19429</v>
      </c>
      <c r="X39" s="53">
        <v>20306</v>
      </c>
      <c r="Y39" s="53">
        <v>20996</v>
      </c>
      <c r="Z39" s="53">
        <v>21947</v>
      </c>
      <c r="AA39" s="53">
        <v>22419</v>
      </c>
      <c r="AB39" s="53">
        <v>22829</v>
      </c>
      <c r="AC39" s="53">
        <v>23331</v>
      </c>
      <c r="AD39" s="53">
        <v>23754</v>
      </c>
      <c r="AE39" s="53">
        <v>24190</v>
      </c>
      <c r="AF39" s="53">
        <v>24510</v>
      </c>
      <c r="AG39" s="53">
        <v>24789</v>
      </c>
      <c r="AH39" s="53">
        <v>25045</v>
      </c>
      <c r="AI39" s="53">
        <v>25105</v>
      </c>
      <c r="AJ39" s="2" t="s">
        <v>37</v>
      </c>
      <c r="AK39" s="37" t="s">
        <v>57</v>
      </c>
      <c r="AL39" s="2" t="s">
        <v>57</v>
      </c>
      <c r="AM39" s="2"/>
    </row>
    <row r="40" spans="1:39" x14ac:dyDescent="0.25">
      <c r="A40" s="2" t="s">
        <v>38</v>
      </c>
      <c r="B40" s="3"/>
      <c r="C40" s="3"/>
      <c r="D40" s="53"/>
      <c r="E40" s="53"/>
      <c r="F40" s="53">
        <v>993</v>
      </c>
      <c r="G40" s="53">
        <v>1304</v>
      </c>
      <c r="H40" s="53">
        <v>2669</v>
      </c>
      <c r="I40" s="53">
        <v>4226</v>
      </c>
      <c r="J40" s="53">
        <v>6357</v>
      </c>
      <c r="K40" s="53">
        <v>9165</v>
      </c>
      <c r="L40" s="53">
        <v>12119</v>
      </c>
      <c r="M40" s="53">
        <v>15120</v>
      </c>
      <c r="N40" s="53">
        <v>17940</v>
      </c>
      <c r="O40" s="53">
        <v>20971</v>
      </c>
      <c r="P40" s="53">
        <v>25406</v>
      </c>
      <c r="Q40" s="53">
        <v>28872</v>
      </c>
      <c r="R40" s="53">
        <v>32363</v>
      </c>
      <c r="S40" s="53">
        <v>35842</v>
      </c>
      <c r="T40" s="53">
        <v>39937</v>
      </c>
      <c r="U40" s="53">
        <v>46161</v>
      </c>
      <c r="V40" s="53">
        <v>50257</v>
      </c>
      <c r="W40" s="53">
        <v>53471</v>
      </c>
      <c r="X40" s="53">
        <v>56320</v>
      </c>
      <c r="Y40" s="53">
        <v>58573</v>
      </c>
      <c r="Z40" s="53">
        <v>62042</v>
      </c>
      <c r="AA40" s="53">
        <v>63425</v>
      </c>
      <c r="AB40" s="53">
        <v>64521</v>
      </c>
      <c r="AC40" s="53">
        <v>65977</v>
      </c>
      <c r="AD40" s="53">
        <v>67229</v>
      </c>
      <c r="AE40" s="53">
        <v>68572</v>
      </c>
      <c r="AF40" s="53">
        <v>69468</v>
      </c>
      <c r="AG40" s="53">
        <v>70110</v>
      </c>
      <c r="AH40" s="53">
        <v>70832</v>
      </c>
      <c r="AI40" s="53">
        <v>70851</v>
      </c>
      <c r="AJ40" s="2" t="s">
        <v>38</v>
      </c>
      <c r="AK40" s="37" t="s">
        <v>73</v>
      </c>
      <c r="AL40" s="2" t="s">
        <v>53</v>
      </c>
      <c r="AM40" s="2" t="s">
        <v>59</v>
      </c>
    </row>
  </sheetData>
  <autoFilter ref="A1:AM40" xr:uid="{00000000-0009-0000-0000-000008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Your LA - Forecasts</vt:lpstr>
      <vt:lpstr>DFES Min Max Range by LA Charts</vt:lpstr>
      <vt:lpstr>Embedded Charts</vt:lpstr>
      <vt:lpstr>DECADE VIEW BY SCENARIO</vt:lpstr>
      <vt:lpstr>DECADE VIEW BY YEAR</vt:lpstr>
      <vt:lpstr>CT Annual LA Forecasts</vt:lpstr>
      <vt:lpstr>ST Annual LA Forecasts</vt:lpstr>
      <vt:lpstr>FS Annual LA Forecasts</vt:lpstr>
      <vt:lpstr>LTW Annual LA Forecasts</vt:lpstr>
      <vt:lpstr>PS Annual LA Forecasts</vt:lpstr>
      <vt:lpstr>LA MIN MAX Chart data</vt:lpstr>
    </vt:vector>
  </TitlesOfParts>
  <Company>CE Electric 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Spencer</dc:creator>
  <cp:lastModifiedBy>Black, Mary (Northern Powergrid)</cp:lastModifiedBy>
  <cp:lastPrinted>2019-11-15T11:25:24Z</cp:lastPrinted>
  <dcterms:created xsi:type="dcterms:W3CDTF">2019-11-15T08:46:23Z</dcterms:created>
  <dcterms:modified xsi:type="dcterms:W3CDTF">2022-12-06T09:46:11Z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{0F742C78-7CA1-4A83-96D0-F7EDA8C31D24}</vt:lpwstr>
  </property>
  <property fmtid="{D5CDD505-2E9C-101B-9397-08002B2CF9AE}" pid="3" name="DLPManualFileClassificationLastModifiedBy">
    <vt:lpwstr>AD03\mary.black</vt:lpwstr>
  </property>
  <property fmtid="{D5CDD505-2E9C-101B-9397-08002B2CF9AE}" pid="4" name="DLPManualFileClassificationLastModificationDate">
    <vt:lpwstr>1574426671</vt:lpwstr>
  </property>
  <property fmtid="{D5CDD505-2E9C-101B-9397-08002B2CF9AE}" pid="5" name="DLPManualFileClassificationVersion">
    <vt:lpwstr>11.0.400.15</vt:lpwstr>
  </property>
</Properties>
</file>